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uyash\Trade Information\Trade Data\Trade Statistics Analysis\"/>
    </mc:Choice>
  </mc:AlternateContent>
  <bookViews>
    <workbookView xWindow="0" yWindow="0" windowWidth="19200" windowHeight="6620"/>
  </bookViews>
  <sheets>
    <sheet name="Composition" sheetId="6" r:id="rId1"/>
    <sheet name="Export Products" sheetId="1" r:id="rId2"/>
    <sheet name="Import Products" sheetId="2" r:id="rId3"/>
    <sheet name="Trading Partners" sheetId="3" r:id="rId4"/>
    <sheet name="NTIS" sheetId="5" r:id="rId5"/>
  </sheets>
  <calcPr calcId="162913"/>
</workbook>
</file>

<file path=xl/calcChain.xml><?xml version="1.0" encoding="utf-8"?>
<calcChain xmlns="http://schemas.openxmlformats.org/spreadsheetml/2006/main">
  <c r="F45" i="3" l="1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44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5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5" i="2"/>
  <c r="E33" i="2"/>
  <c r="E34" i="2"/>
  <c r="C33" i="2"/>
  <c r="D33" i="2"/>
  <c r="B3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6" i="2"/>
  <c r="E5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7" i="1"/>
  <c r="I5" i="1"/>
  <c r="D67" i="3"/>
  <c r="C67" i="3"/>
  <c r="B67" i="3"/>
  <c r="C16" i="6"/>
  <c r="B16" i="6"/>
  <c r="E14" i="6"/>
  <c r="C14" i="6"/>
  <c r="B14" i="6"/>
  <c r="G11" i="6"/>
  <c r="E11" i="6"/>
  <c r="D11" i="6"/>
  <c r="B12" i="6" s="1"/>
  <c r="G8" i="6"/>
  <c r="E8" i="6"/>
  <c r="E16" i="6" s="1"/>
  <c r="D8" i="6"/>
  <c r="D16" i="6" s="1"/>
  <c r="C6" i="6"/>
  <c r="G5" i="6"/>
  <c r="E5" i="6"/>
  <c r="D5" i="6"/>
  <c r="B6" i="6" s="1"/>
  <c r="C9" i="6" l="1"/>
  <c r="C12" i="6"/>
  <c r="D14" i="6"/>
  <c r="B9" i="6"/>
  <c r="B37" i="3" l="1"/>
  <c r="C37" i="3"/>
  <c r="D37" i="3"/>
  <c r="H18" i="5"/>
  <c r="F18" i="5"/>
  <c r="D18" i="5"/>
  <c r="H36" i="1"/>
  <c r="F36" i="1"/>
  <c r="I36" i="1" s="1"/>
  <c r="D36" i="1"/>
</calcChain>
</file>

<file path=xl/sharedStrings.xml><?xml version="1.0" encoding="utf-8"?>
<sst xmlns="http://schemas.openxmlformats.org/spreadsheetml/2006/main" count="222" uniqueCount="166">
  <si>
    <t>Value 000 Rs</t>
  </si>
  <si>
    <t>F.Y. 2018/19 (2075/76)</t>
  </si>
  <si>
    <t>F.Y. 2019/20 (2076/77)</t>
  </si>
  <si>
    <t>F.Y. 2020/21 (2077/78)</t>
  </si>
  <si>
    <t>Commodities</t>
  </si>
  <si>
    <t>Unit</t>
  </si>
  <si>
    <t>Quantity</t>
  </si>
  <si>
    <t>Value</t>
  </si>
  <si>
    <t>Soyabean oil</t>
  </si>
  <si>
    <t>Yarns ( Polyester, Cotton and others)</t>
  </si>
  <si>
    <t>Woolen Carpet</t>
  </si>
  <si>
    <t>Sq.Mtr.</t>
  </si>
  <si>
    <t>Jute and Jute Products</t>
  </si>
  <si>
    <t>Cardamom</t>
  </si>
  <si>
    <t>Kg.</t>
  </si>
  <si>
    <t>Readymade Garments</t>
  </si>
  <si>
    <t>Pcs.</t>
  </si>
  <si>
    <t>Juices</t>
  </si>
  <si>
    <t>Woolen Felt products</t>
  </si>
  <si>
    <t>Tea</t>
  </si>
  <si>
    <t>Textiles</t>
  </si>
  <si>
    <t>Woolen and Pashmina shawls</t>
  </si>
  <si>
    <t>Sunflower Oil</t>
  </si>
  <si>
    <t>Iron and Steel products</t>
  </si>
  <si>
    <t>Noodles, pasta and like</t>
  </si>
  <si>
    <t>Medicinal Herbs</t>
  </si>
  <si>
    <t>Rosin and resin acid</t>
  </si>
  <si>
    <t>Dentifrices (toothpaste)</t>
  </si>
  <si>
    <t>Essential Oils</t>
  </si>
  <si>
    <t>Footwear</t>
  </si>
  <si>
    <t>Nepalese paper and paper Products</t>
  </si>
  <si>
    <t>Lentils</t>
  </si>
  <si>
    <t>Handicrafts ( Painting, Sculpture and statuary)</t>
  </si>
  <si>
    <t>Cotton sacks and bags</t>
  </si>
  <si>
    <t>Copper and articles thereof</t>
  </si>
  <si>
    <t>Ginger</t>
  </si>
  <si>
    <t>Gold Jewellery</t>
  </si>
  <si>
    <t>Articles of silver jewellery</t>
  </si>
  <si>
    <t>Hides &amp; Skins</t>
  </si>
  <si>
    <t>Sq.ft.</t>
  </si>
  <si>
    <t>Palm oil</t>
  </si>
  <si>
    <t>Headgear and parts thereof</t>
  </si>
  <si>
    <t>Meat and edible meat offal</t>
  </si>
  <si>
    <t>Others</t>
  </si>
  <si>
    <t>Total</t>
  </si>
  <si>
    <t>Value in 000 Rs</t>
  </si>
  <si>
    <t>F.Y. 2075/76</t>
  </si>
  <si>
    <t>F.Y. 2076/77</t>
  </si>
  <si>
    <t>F.Y. 2077/78</t>
  </si>
  <si>
    <t xml:space="preserve"> F.Y. 2018/19</t>
  </si>
  <si>
    <t xml:space="preserve"> F.Y. 2019/20</t>
  </si>
  <si>
    <t xml:space="preserve"> F.Y. 2020/21</t>
  </si>
  <si>
    <t>Aircraft and parts thereof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</si>
  <si>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</si>
  <si>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</si>
  <si>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</si>
  <si>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</si>
  <si>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</si>
  <si>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</si>
  <si>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Crude soyabean oil</t>
  </si>
  <si>
    <t>Telecommunication Equipment and parts</t>
  </si>
  <si>
    <t>Pharmaceutical products</t>
  </si>
  <si>
    <t>Articles of apparel and clothing accessories</t>
  </si>
  <si>
    <t>Gold</t>
  </si>
  <si>
    <t>Polythene Granules</t>
  </si>
  <si>
    <t>Fertilizers</t>
  </si>
  <si>
    <t>Chemicals</t>
  </si>
  <si>
    <t>Man-made staple fibres ( Synthetic, Polyester etc)</t>
  </si>
  <si>
    <t>Crude sunflower oil</t>
  </si>
  <si>
    <t>Rubber and articles thereof</t>
  </si>
  <si>
    <t>Aluminium and articles thereof</t>
  </si>
  <si>
    <t>Low erucic acid rape or colza seeds</t>
  </si>
  <si>
    <t>Cotton ( Yarn and Fabrics)</t>
  </si>
  <si>
    <t>Silver</t>
  </si>
  <si>
    <t>Crude palm Oil</t>
  </si>
  <si>
    <t>Zinc and articles thereof</t>
  </si>
  <si>
    <t>Cement Clinkers</t>
  </si>
  <si>
    <t>Wool, fine or coarse animal hair</t>
  </si>
  <si>
    <t>Cement</t>
  </si>
  <si>
    <t xml:space="preserve"> '000 Rs.</t>
  </si>
  <si>
    <t>Countries</t>
  </si>
  <si>
    <t>F.Y. 2018/19</t>
  </si>
  <si>
    <t>F.Y. 2019/20</t>
  </si>
  <si>
    <t>F.Y. 2020/21</t>
  </si>
  <si>
    <t>Grand Total</t>
  </si>
  <si>
    <t>India</t>
  </si>
  <si>
    <t>U.S.A.</t>
  </si>
  <si>
    <t>Germany</t>
  </si>
  <si>
    <t>U.K.</t>
  </si>
  <si>
    <t>Turkey</t>
  </si>
  <si>
    <t>France</t>
  </si>
  <si>
    <t>Australia</t>
  </si>
  <si>
    <t>China, P. R.</t>
  </si>
  <si>
    <t>Japan</t>
  </si>
  <si>
    <t>Canada</t>
  </si>
  <si>
    <t>Italy</t>
  </si>
  <si>
    <t>Bangladesh</t>
  </si>
  <si>
    <t>Bhutan</t>
  </si>
  <si>
    <t>Netherlands</t>
  </si>
  <si>
    <t>Denmark</t>
  </si>
  <si>
    <t>Switzerland</t>
  </si>
  <si>
    <t>Hongkong, China</t>
  </si>
  <si>
    <t>U.A.E.</t>
  </si>
  <si>
    <t>Belgium</t>
  </si>
  <si>
    <t>Indonesia</t>
  </si>
  <si>
    <t>Austria</t>
  </si>
  <si>
    <t>Korea R</t>
  </si>
  <si>
    <t>Sweden</t>
  </si>
  <si>
    <t>Norway</t>
  </si>
  <si>
    <t>Czech Republic</t>
  </si>
  <si>
    <t>Spain</t>
  </si>
  <si>
    <t>New Zealand</t>
  </si>
  <si>
    <t>Russia</t>
  </si>
  <si>
    <t>Pakistan</t>
  </si>
  <si>
    <t>Malaysia</t>
  </si>
  <si>
    <t>Ireland</t>
  </si>
  <si>
    <t>Singapore</t>
  </si>
  <si>
    <t>Argentina</t>
  </si>
  <si>
    <t>Ukraine</t>
  </si>
  <si>
    <t>South Africa</t>
  </si>
  <si>
    <t>Thailand</t>
  </si>
  <si>
    <t>Saudi Arabia</t>
  </si>
  <si>
    <t>Vietnam</t>
  </si>
  <si>
    <t>Myanmar</t>
  </si>
  <si>
    <t>Oman</t>
  </si>
  <si>
    <t>000 Rs.</t>
  </si>
  <si>
    <t>Products</t>
  </si>
  <si>
    <t>F.Y. 2075/76 (2018/19)</t>
  </si>
  <si>
    <t>F.Y. 2076/77 (2019/20)</t>
  </si>
  <si>
    <t>F.Y. 2077/78 (2020/21)</t>
  </si>
  <si>
    <t>Agro-based products</t>
  </si>
  <si>
    <t>Cardamom 090830</t>
  </si>
  <si>
    <t>Ginger 091010</t>
  </si>
  <si>
    <t>Tea 0902</t>
  </si>
  <si>
    <t>Medicinal and Aromatic Plants 1211</t>
  </si>
  <si>
    <t>Craft and manufacturing products</t>
  </si>
  <si>
    <t>All Fabrics, Textile, Yarn and Rope 5509, 5407, 6305</t>
  </si>
  <si>
    <t>Leather 4104, 4106</t>
  </si>
  <si>
    <t>Sq.ft</t>
  </si>
  <si>
    <t>Footwear 6404</t>
  </si>
  <si>
    <t>Pashmina 6214</t>
  </si>
  <si>
    <t>Carpets 5701</t>
  </si>
  <si>
    <t>Sqm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</si>
  <si>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</si>
  <si>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</si>
  <si>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</si>
  <si>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</si>
  <si>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</si>
  <si>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</si>
  <si>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 Import Ratio</t>
  </si>
  <si>
    <t xml:space="preserve">F.Y. 2018/19 (2075/76) </t>
  </si>
  <si>
    <t>1:</t>
  </si>
  <si>
    <t>Share % in Total Trade</t>
  </si>
  <si>
    <t xml:space="preserve">F.Y. 2019/20 (2076/77) </t>
  </si>
  <si>
    <t xml:space="preserve">F.Y. 2020/21 (2076/78) </t>
  </si>
  <si>
    <t>Percentage Change in  F.Y. 2019/20 compared to same period of the previous year</t>
  </si>
  <si>
    <t>Percentage Change in  F.Y. 2020/21 compared to same period of the previous year</t>
  </si>
  <si>
    <t xml:space="preserve"> TOTAL EXPORTS OF SOME MAJOR COMMODITIES </t>
  </si>
  <si>
    <t xml:space="preserve">TOTAL IMPORTS OF SOME MAJOR COMMODITIES </t>
  </si>
  <si>
    <t xml:space="preserve">Import </t>
  </si>
  <si>
    <t>Exports</t>
  </si>
  <si>
    <t>MAJOR TRADING PARTNERS OF NEPAL</t>
  </si>
  <si>
    <t>Annual % Change in Value FY 2020/21</t>
  </si>
  <si>
    <t xml:space="preserve">% Share, F.Y. 2077/78  </t>
  </si>
  <si>
    <t>Annual % Change FY 2020/21</t>
  </si>
  <si>
    <t>Exports of NTIS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</si>
</sst>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#,###"/>
    <numFmt numFmtId="166" formatCode="0.0"/>
    <numFmt numFmtId="167" formatCode="_(* #,##0.0_);_(* \(#,##0.0\);_(* &quot;-&quot;??_);_(@_)"/>
    <numFmt numFmtId="173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rgb="FF000000"/>
      <name val="SansSerif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0" xfId="1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5" fillId="0" borderId="0" xfId="0" applyFont="1" applyBorder="1" applyAlignment="1"/>
    <xf numFmtId="164" fontId="7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0" fontId="9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/>
    <xf numFmtId="0" fontId="10" fillId="0" borderId="0" xfId="0" applyFont="1"/>
    <xf numFmtId="164" fontId="8" fillId="0" borderId="0" xfId="2" applyNumberFormat="1" applyFont="1" applyBorder="1" applyAlignment="1">
      <alignment vertical="top"/>
    </xf>
    <xf numFmtId="0" fontId="9" fillId="0" borderId="0" xfId="0" applyFont="1"/>
    <xf numFmtId="0" fontId="9" fillId="0" borderId="10" xfId="0" applyFont="1" applyBorder="1"/>
    <xf numFmtId="0" fontId="10" fillId="0" borderId="4" xfId="0" applyFont="1" applyBorder="1"/>
    <xf numFmtId="0" fontId="10" fillId="0" borderId="13" xfId="0" applyFont="1" applyBorder="1"/>
    <xf numFmtId="0" fontId="9" fillId="0" borderId="9" xfId="0" applyFont="1" applyBorder="1"/>
    <xf numFmtId="0" fontId="8" fillId="0" borderId="8" xfId="0" applyFont="1" applyBorder="1" applyAlignment="1">
      <alignment horizontal="right" vertical="top"/>
    </xf>
    <xf numFmtId="164" fontId="8" fillId="0" borderId="9" xfId="2" applyNumberFormat="1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164" fontId="8" fillId="0" borderId="9" xfId="1" applyNumberFormat="1" applyFont="1" applyBorder="1" applyAlignment="1">
      <alignment horizontal="right" vertical="top"/>
    </xf>
    <xf numFmtId="164" fontId="8" fillId="0" borderId="7" xfId="1" applyNumberFormat="1" applyFont="1" applyBorder="1" applyAlignment="1">
      <alignment horizontal="right" vertical="top"/>
    </xf>
    <xf numFmtId="0" fontId="9" fillId="0" borderId="11" xfId="0" applyFont="1" applyBorder="1"/>
    <xf numFmtId="0" fontId="10" fillId="0" borderId="6" xfId="0" applyFont="1" applyBorder="1"/>
    <xf numFmtId="0" fontId="10" fillId="0" borderId="2" xfId="0" applyFont="1" applyBorder="1" applyAlignment="1"/>
    <xf numFmtId="0" fontId="10" fillId="0" borderId="4" xfId="0" applyFont="1" applyBorder="1" applyAlignment="1"/>
    <xf numFmtId="164" fontId="10" fillId="0" borderId="5" xfId="1" applyNumberFormat="1" applyFont="1" applyBorder="1" applyAlignment="1"/>
    <xf numFmtId="164" fontId="10" fillId="0" borderId="6" xfId="1" applyNumberFormat="1" applyFont="1" applyBorder="1" applyAlignment="1"/>
    <xf numFmtId="0" fontId="10" fillId="0" borderId="11" xfId="0" applyFont="1" applyBorder="1"/>
    <xf numFmtId="0" fontId="12" fillId="0" borderId="6" xfId="0" applyNumberFormat="1" applyFont="1" applyBorder="1" applyAlignment="1">
      <alignment vertical="top"/>
    </xf>
    <xf numFmtId="164" fontId="10" fillId="0" borderId="6" xfId="0" applyNumberFormat="1" applyFont="1" applyBorder="1"/>
    <xf numFmtId="164" fontId="10" fillId="0" borderId="5" xfId="1" applyNumberFormat="1" applyFont="1" applyBorder="1" applyAlignment="1">
      <alignment vertical="top"/>
    </xf>
    <xf numFmtId="164" fontId="10" fillId="0" borderId="6" xfId="1" applyNumberFormat="1" applyFont="1" applyBorder="1" applyAlignment="1">
      <alignment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11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164" fontId="10" fillId="0" borderId="6" xfId="0" applyNumberFormat="1" applyFont="1" applyBorder="1" applyAlignment="1">
      <alignment vertical="top"/>
    </xf>
    <xf numFmtId="164" fontId="10" fillId="0" borderId="5" xfId="1" applyNumberFormat="1" applyFont="1" applyFill="1" applyBorder="1" applyAlignment="1"/>
    <xf numFmtId="164" fontId="10" fillId="0" borderId="6" xfId="1" applyNumberFormat="1" applyFont="1" applyFill="1" applyBorder="1" applyAlignment="1"/>
    <xf numFmtId="0" fontId="10" fillId="0" borderId="9" xfId="0" applyFont="1" applyBorder="1"/>
    <xf numFmtId="0" fontId="10" fillId="0" borderId="10" xfId="0" applyFont="1" applyBorder="1"/>
    <xf numFmtId="164" fontId="10" fillId="0" borderId="2" xfId="1" applyNumberFormat="1" applyFont="1" applyBorder="1" applyAlignment="1"/>
    <xf numFmtId="164" fontId="10" fillId="0" borderId="4" xfId="1" applyNumberFormat="1" applyFont="1" applyBorder="1" applyAlignment="1"/>
    <xf numFmtId="0" fontId="9" fillId="0" borderId="6" xfId="0" applyFont="1" applyBorder="1"/>
    <xf numFmtId="164" fontId="9" fillId="0" borderId="6" xfId="0" applyNumberFormat="1" applyFont="1" applyBorder="1" applyAlignment="1"/>
    <xf numFmtId="164" fontId="9" fillId="0" borderId="6" xfId="1" applyNumberFormat="1" applyFont="1" applyBorder="1" applyAlignment="1"/>
    <xf numFmtId="0" fontId="10" fillId="0" borderId="7" xfId="0" applyFont="1" applyBorder="1" applyAlignment="1"/>
    <xf numFmtId="0" fontId="10" fillId="0" borderId="9" xfId="0" applyFont="1" applyBorder="1" applyAlignment="1"/>
    <xf numFmtId="164" fontId="10" fillId="0" borderId="7" xfId="1" applyNumberFormat="1" applyFont="1" applyBorder="1" applyAlignment="1"/>
    <xf numFmtId="164" fontId="10" fillId="0" borderId="9" xfId="1" applyNumberFormat="1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2" fillId="0" borderId="0" xfId="0" applyFont="1"/>
    <xf numFmtId="164" fontId="8" fillId="0" borderId="0" xfId="1" applyNumberFormat="1" applyFont="1"/>
    <xf numFmtId="0" fontId="8" fillId="0" borderId="0" xfId="0" applyFont="1" applyBorder="1" applyAlignment="1">
      <alignment horizontal="right"/>
    </xf>
    <xf numFmtId="0" fontId="12" fillId="0" borderId="10" xfId="0" applyFont="1" applyBorder="1"/>
    <xf numFmtId="0" fontId="8" fillId="0" borderId="4" xfId="0" applyFont="1" applyBorder="1" applyAlignment="1">
      <alignment horizontal="right" vertical="top"/>
    </xf>
    <xf numFmtId="164" fontId="8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2" fillId="0" borderId="13" xfId="0" applyFont="1" applyBorder="1"/>
    <xf numFmtId="0" fontId="12" fillId="0" borderId="9" xfId="0" applyFont="1" applyBorder="1"/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43" fontId="12" fillId="0" borderId="4" xfId="0" applyNumberFormat="1" applyFont="1" applyBorder="1" applyAlignment="1">
      <alignment vertical="top"/>
    </xf>
    <xf numFmtId="20" fontId="8" fillId="0" borderId="3" xfId="0" quotePrefix="1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left"/>
    </xf>
    <xf numFmtId="0" fontId="13" fillId="0" borderId="5" xfId="0" applyFont="1" applyBorder="1"/>
    <xf numFmtId="167" fontId="13" fillId="0" borderId="11" xfId="1" applyNumberFormat="1" applyFont="1" applyBorder="1" applyAlignment="1">
      <alignment vertical="top"/>
    </xf>
    <xf numFmtId="167" fontId="14" fillId="0" borderId="6" xfId="1" applyNumberFormat="1" applyFont="1" applyBorder="1" applyAlignment="1">
      <alignment horizontal="right" vertical="center"/>
    </xf>
    <xf numFmtId="0" fontId="12" fillId="0" borderId="6" xfId="0" applyFont="1" applyBorder="1"/>
    <xf numFmtId="0" fontId="12" fillId="0" borderId="0" xfId="0" applyFont="1" applyBorder="1"/>
    <xf numFmtId="0" fontId="12" fillId="0" borderId="7" xfId="0" applyFont="1" applyBorder="1"/>
    <xf numFmtId="0" fontId="12" fillId="0" borderId="8" xfId="0" applyFont="1" applyBorder="1"/>
    <xf numFmtId="167" fontId="14" fillId="0" borderId="11" xfId="1" applyNumberFormat="1" applyFont="1" applyBorder="1" applyAlignment="1">
      <alignment horizontal="right" vertical="center"/>
    </xf>
    <xf numFmtId="0" fontId="15" fillId="0" borderId="0" xfId="0" applyFont="1"/>
    <xf numFmtId="0" fontId="8" fillId="0" borderId="5" xfId="0" applyFont="1" applyBorder="1" applyAlignment="1">
      <alignment vertical="top" wrapText="1"/>
    </xf>
    <xf numFmtId="166" fontId="8" fillId="0" borderId="11" xfId="0" applyNumberFormat="1" applyFont="1" applyBorder="1" applyAlignment="1">
      <alignment vertical="top"/>
    </xf>
    <xf numFmtId="166" fontId="8" fillId="0" borderId="6" xfId="0" applyNumberFormat="1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43" fontId="11" fillId="0" borderId="10" xfId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top"/>
    </xf>
    <xf numFmtId="0" fontId="12" fillId="0" borderId="5" xfId="0" applyFont="1" applyFill="1" applyBorder="1" applyAlignment="1">
      <alignment horizontal="left"/>
    </xf>
    <xf numFmtId="164" fontId="10" fillId="0" borderId="6" xfId="1" applyNumberFormat="1" applyFont="1" applyBorder="1"/>
    <xf numFmtId="164" fontId="8" fillId="0" borderId="12" xfId="2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4" fontId="9" fillId="0" borderId="12" xfId="1" applyNumberFormat="1" applyFont="1" applyBorder="1"/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164" fontId="10" fillId="0" borderId="0" xfId="1" applyNumberFormat="1" applyFont="1"/>
    <xf numFmtId="0" fontId="8" fillId="0" borderId="14" xfId="0" applyFont="1" applyFill="1" applyBorder="1" applyAlignment="1"/>
    <xf numFmtId="164" fontId="12" fillId="0" borderId="6" xfId="2" applyNumberFormat="1" applyFont="1" applyBorder="1"/>
    <xf numFmtId="164" fontId="12" fillId="0" borderId="6" xfId="0" applyNumberFormat="1" applyFont="1" applyFill="1" applyBorder="1" applyAlignment="1"/>
    <xf numFmtId="164" fontId="12" fillId="0" borderId="6" xfId="2" applyNumberFormat="1" applyFont="1" applyFill="1" applyBorder="1" applyAlignment="1"/>
    <xf numFmtId="164" fontId="8" fillId="0" borderId="12" xfId="2" applyNumberFormat="1" applyFont="1" applyFill="1" applyBorder="1" applyAlignment="1"/>
    <xf numFmtId="164" fontId="9" fillId="0" borderId="12" xfId="1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164" fontId="8" fillId="0" borderId="3" xfId="1" applyNumberFormat="1" applyFont="1" applyBorder="1" applyAlignment="1">
      <alignment horizontal="center" vertical="top"/>
    </xf>
    <xf numFmtId="164" fontId="8" fillId="0" borderId="4" xfId="1" applyNumberFormat="1" applyFont="1" applyBorder="1" applyAlignment="1">
      <alignment horizontal="center" vertical="top"/>
    </xf>
    <xf numFmtId="167" fontId="9" fillId="0" borderId="10" xfId="1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8" fillId="0" borderId="8" xfId="1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164" fontId="10" fillId="0" borderId="0" xfId="1" applyNumberFormat="1" applyFont="1" applyBorder="1" applyAlignment="1">
      <alignment vertical="top"/>
    </xf>
    <xf numFmtId="164" fontId="15" fillId="0" borderId="6" xfId="1" applyNumberFormat="1" applyFont="1" applyBorder="1" applyAlignment="1">
      <alignment horizontal="right" vertical="top"/>
    </xf>
    <xf numFmtId="166" fontId="10" fillId="0" borderId="6" xfId="0" applyNumberFormat="1" applyFont="1" applyBorder="1" applyAlignment="1">
      <alignment vertical="top"/>
    </xf>
    <xf numFmtId="0" fontId="12" fillId="0" borderId="11" xfId="0" applyNumberFormat="1" applyFont="1" applyBorder="1" applyAlignment="1">
      <alignment vertical="top"/>
    </xf>
    <xf numFmtId="164" fontId="15" fillId="0" borderId="0" xfId="1" applyNumberFormat="1" applyFont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164" fontId="10" fillId="0" borderId="6" xfId="1" applyNumberFormat="1" applyFont="1" applyFill="1" applyBorder="1" applyAlignment="1" applyProtection="1">
      <alignment vertical="top"/>
    </xf>
    <xf numFmtId="0" fontId="12" fillId="0" borderId="11" xfId="0" applyNumberFormat="1" applyFont="1" applyFill="1" applyBorder="1" applyAlignment="1">
      <alignment vertical="top"/>
    </xf>
    <xf numFmtId="0" fontId="12" fillId="0" borderId="6" xfId="0" applyFont="1" applyBorder="1" applyAlignment="1"/>
    <xf numFmtId="164" fontId="8" fillId="0" borderId="0" xfId="1" applyNumberFormat="1" applyFont="1" applyBorder="1" applyAlignment="1">
      <alignment vertical="top"/>
    </xf>
    <xf numFmtId="164" fontId="8" fillId="0" borderId="6" xfId="1" applyNumberFormat="1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43" fontId="10" fillId="0" borderId="6" xfId="1" applyFont="1" applyBorder="1" applyAlignment="1">
      <alignment vertical="top"/>
    </xf>
    <xf numFmtId="43" fontId="10" fillId="0" borderId="0" xfId="1" applyFont="1" applyBorder="1" applyAlignment="1">
      <alignment vertical="top"/>
    </xf>
    <xf numFmtId="164" fontId="12" fillId="0" borderId="0" xfId="1" applyNumberFormat="1" applyFont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164" fontId="11" fillId="0" borderId="12" xfId="1" applyNumberFormat="1" applyFont="1" applyBorder="1" applyAlignment="1">
      <alignment horizontal="right" vertical="top"/>
    </xf>
    <xf numFmtId="164" fontId="10" fillId="0" borderId="15" xfId="1" applyNumberFormat="1" applyFont="1" applyBorder="1" applyAlignment="1">
      <alignment vertical="top"/>
    </xf>
    <xf numFmtId="166" fontId="9" fillId="0" borderId="12" xfId="0" applyNumberFormat="1" applyFont="1" applyBorder="1" applyAlignment="1">
      <alignment vertical="top"/>
    </xf>
    <xf numFmtId="167" fontId="9" fillId="0" borderId="13" xfId="1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0" xfId="0" applyNumberFormat="1" applyFont="1" applyBorder="1" applyAlignment="1">
      <alignment horizontal="center" vertical="top" wrapText="1"/>
    </xf>
    <xf numFmtId="164" fontId="8" fillId="0" borderId="0" xfId="2" applyNumberFormat="1" applyFont="1" applyBorder="1" applyAlignment="1">
      <alignment horizontal="center" vertical="top" wrapText="1"/>
    </xf>
    <xf numFmtId="164" fontId="15" fillId="0" borderId="6" xfId="2" applyNumberFormat="1" applyFont="1" applyBorder="1" applyAlignment="1">
      <alignment vertical="top" wrapText="1"/>
    </xf>
    <xf numFmtId="164" fontId="10" fillId="0" borderId="6" xfId="2" applyNumberFormat="1" applyFont="1" applyBorder="1" applyAlignment="1">
      <alignment wrapText="1"/>
    </xf>
    <xf numFmtId="0" fontId="10" fillId="0" borderId="11" xfId="0" applyFont="1" applyBorder="1" applyAlignment="1"/>
    <xf numFmtId="3" fontId="15" fillId="0" borderId="6" xfId="0" applyNumberFormat="1" applyFont="1" applyBorder="1" applyAlignment="1">
      <alignment horizontal="right" vertical="center"/>
    </xf>
    <xf numFmtId="165" fontId="18" fillId="0" borderId="6" xfId="0" applyNumberFormat="1" applyFont="1" applyFill="1" applyBorder="1" applyAlignment="1" applyProtection="1">
      <alignment horizontal="right" vertical="center"/>
    </xf>
    <xf numFmtId="0" fontId="12" fillId="0" borderId="11" xfId="0" applyNumberFormat="1" applyFont="1" applyBorder="1" applyAlignment="1">
      <alignment vertical="top" wrapText="1"/>
    </xf>
    <xf numFmtId="164" fontId="10" fillId="0" borderId="6" xfId="1" applyNumberFormat="1" applyFont="1" applyBorder="1" applyAlignment="1">
      <alignment wrapText="1"/>
    </xf>
    <xf numFmtId="164" fontId="11" fillId="0" borderId="12" xfId="2" applyNumberFormat="1" applyFont="1" applyBorder="1" applyAlignment="1">
      <alignment horizontal="right" vertical="center" wrapText="1"/>
    </xf>
    <xf numFmtId="164" fontId="9" fillId="0" borderId="12" xfId="2" applyNumberFormat="1" applyFont="1" applyBorder="1" applyAlignment="1">
      <alignment vertical="top" wrapText="1"/>
    </xf>
    <xf numFmtId="166" fontId="9" fillId="0" borderId="12" xfId="0" applyNumberFormat="1" applyFont="1" applyBorder="1" applyAlignment="1">
      <alignment horizontal="right" vertical="top" wrapText="1"/>
    </xf>
    <xf numFmtId="166" fontId="10" fillId="0" borderId="6" xfId="0" applyNumberFormat="1" applyFont="1" applyBorder="1" applyAlignment="1">
      <alignment horizontal="right" vertical="top" wrapText="1"/>
    </xf>
    <xf numFmtId="166" fontId="10" fillId="0" borderId="6" xfId="0" applyNumberFormat="1" applyFont="1" applyBorder="1" applyAlignment="1">
      <alignment wrapText="1"/>
    </xf>
    <xf numFmtId="166" fontId="9" fillId="0" borderId="12" xfId="0" applyNumberFormat="1" applyFont="1" applyBorder="1" applyAlignment="1">
      <alignment wrapText="1"/>
    </xf>
    <xf numFmtId="164" fontId="8" fillId="0" borderId="4" xfId="2" applyNumberFormat="1" applyFont="1" applyBorder="1" applyAlignment="1">
      <alignment horizontal="right" vertical="top"/>
    </xf>
    <xf numFmtId="164" fontId="10" fillId="0" borderId="6" xfId="0" applyNumberFormat="1" applyFont="1" applyBorder="1" applyAlignment="1">
      <alignment wrapText="1"/>
    </xf>
    <xf numFmtId="164" fontId="8" fillId="0" borderId="4" xfId="2" applyNumberFormat="1" applyFont="1" applyBorder="1" applyAlignment="1">
      <alignment horizontal="right" vertical="top" wrapText="1"/>
    </xf>
    <xf numFmtId="164" fontId="8" fillId="0" borderId="9" xfId="2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Continuous" vertical="top"/>
    </xf>
    <xf numFmtId="0" fontId="12" fillId="0" borderId="13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167" fontId="9" fillId="0" borderId="12" xfId="1" applyNumberFormat="1" applyFont="1" applyBorder="1" applyAlignment="1">
      <alignment horizontal="center" vertical="top" wrapText="1"/>
    </xf>
    <xf numFmtId="167" fontId="9" fillId="0" borderId="12" xfId="1" applyNumberFormat="1" applyFont="1" applyBorder="1" applyAlignment="1">
      <alignment vertical="top" wrapText="1"/>
    </xf>
    <xf numFmtId="173" fontId="10" fillId="0" borderId="0" xfId="1" applyNumberFormat="1" applyFont="1" applyBorder="1" applyAlignment="1">
      <alignment vertical="top" wrapText="1"/>
    </xf>
    <xf numFmtId="173" fontId="10" fillId="0" borderId="6" xfId="1" applyNumberFormat="1" applyFont="1" applyBorder="1" applyAlignment="1">
      <alignment vertical="top" wrapText="1"/>
    </xf>
    <xf numFmtId="173" fontId="9" fillId="0" borderId="12" xfId="1" applyNumberFormat="1" applyFont="1" applyBorder="1" applyAlignment="1">
      <alignment vertical="top" wrapText="1"/>
    </xf>
    <xf numFmtId="166" fontId="9" fillId="0" borderId="1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66" fontId="10" fillId="0" borderId="0" xfId="0" applyNumberFormat="1" applyFont="1" applyBorder="1" applyAlignment="1">
      <alignment vertical="top" wrapText="1"/>
    </xf>
    <xf numFmtId="166" fontId="10" fillId="0" borderId="10" xfId="0" applyNumberFormat="1" applyFont="1" applyBorder="1" applyAlignment="1">
      <alignment vertical="top" wrapText="1"/>
    </xf>
    <xf numFmtId="166" fontId="10" fillId="0" borderId="11" xfId="0" applyNumberFormat="1" applyFont="1" applyBorder="1" applyAlignment="1">
      <alignment vertical="top" wrapText="1"/>
    </xf>
    <xf numFmtId="0" fontId="9" fillId="0" borderId="1" xfId="0" applyFont="1" applyBorder="1"/>
    <xf numFmtId="0" fontId="12" fillId="0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6" fontId="10" fillId="0" borderId="6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66" fontId="9" fillId="0" borderId="12" xfId="0" applyNumberFormat="1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1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1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1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1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1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3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3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3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3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4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4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4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4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4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4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619125</xdr:colOff>
      <xdr:row>3</xdr:row>
      <xdr:rowOff>9525</xdr:rowOff>
    </xdr:to>
    <xdr:sp macro="" textlink="">
      <xdr:nvSpPr>
        <xdr:cNvPr id="4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0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4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4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4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5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5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7</xdr:row>
      <xdr:rowOff>9525</xdr:rowOff>
    </xdr:to>
    <xdr:sp macro="" textlink="">
      <xdr:nvSpPr>
        <xdr:cNvPr id="5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0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7</xdr:row>
      <xdr:rowOff>9525</xdr:rowOff>
    </xdr:to>
    <xdr:sp macro="" textlink="">
      <xdr:nvSpPr>
        <xdr:cNvPr id="5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0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7</xdr:row>
      <xdr:rowOff>9525</xdr:rowOff>
    </xdr:to>
    <xdr:sp macro="" textlink="">
      <xdr:nvSpPr>
        <xdr:cNvPr id="5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0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7</xdr:row>
      <xdr:rowOff>9525</xdr:rowOff>
    </xdr:to>
    <xdr:sp macro="" textlink="">
      <xdr:nvSpPr>
        <xdr:cNvPr id="5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0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7</xdr:row>
      <xdr:rowOff>9525</xdr:rowOff>
    </xdr:to>
    <xdr:sp macro="" textlink="">
      <xdr:nvSpPr>
        <xdr:cNvPr id="5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0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5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5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5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6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6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6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6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7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7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7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7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7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7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7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7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7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7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8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8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8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8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8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8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8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8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8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8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9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9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4288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9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9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9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9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9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9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9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9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10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3</xdr:row>
      <xdr:rowOff>9525</xdr:rowOff>
    </xdr:to>
    <xdr:sp macro="" textlink="">
      <xdr:nvSpPr>
        <xdr:cNvPr id="10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162175" y="1428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10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10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10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10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47625</xdr:colOff>
      <xdr:row>7</xdr:row>
      <xdr:rowOff>9525</xdr:rowOff>
    </xdr:to>
    <xdr:sp macro="" textlink="">
      <xdr:nvSpPr>
        <xdr:cNvPr id="10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2162175" y="714375"/>
          <a:ext cx="876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0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56197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0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56197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0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56197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56197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56197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1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2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3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13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49815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3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4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5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6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16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16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16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17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17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7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8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8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8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19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9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9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19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0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0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0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0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0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0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0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0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0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0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1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1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1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1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1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1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619125</xdr:colOff>
      <xdr:row>3</xdr:row>
      <xdr:rowOff>9525</xdr:rowOff>
    </xdr:to>
    <xdr:sp macro="" textlink="">
      <xdr:nvSpPr>
        <xdr:cNvPr id="21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1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1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1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2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22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2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2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2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2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2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22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22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22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23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390525</xdr:colOff>
      <xdr:row>3</xdr:row>
      <xdr:rowOff>9525</xdr:rowOff>
    </xdr:to>
    <xdr:sp macro="" textlink="">
      <xdr:nvSpPr>
        <xdr:cNvPr id="23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428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3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3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3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3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390525</xdr:colOff>
      <xdr:row>7</xdr:row>
      <xdr:rowOff>9525</xdr:rowOff>
    </xdr:to>
    <xdr:sp macro="" textlink="">
      <xdr:nvSpPr>
        <xdr:cNvPr id="23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714375"/>
          <a:ext cx="1228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47625</xdr:rowOff>
    </xdr:from>
    <xdr:to>
      <xdr:col>3</xdr:col>
      <xdr:colOff>619125</xdr:colOff>
      <xdr:row>3</xdr:row>
      <xdr:rowOff>57150</xdr:rowOff>
    </xdr:to>
    <xdr:sp macro="" textlink="">
      <xdr:nvSpPr>
        <xdr:cNvPr id="23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81153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47625</xdr:rowOff>
    </xdr:from>
    <xdr:to>
      <xdr:col>3</xdr:col>
      <xdr:colOff>619125</xdr:colOff>
      <xdr:row>3</xdr:row>
      <xdr:rowOff>57150</xdr:rowOff>
    </xdr:to>
    <xdr:sp macro="" textlink="">
      <xdr:nvSpPr>
        <xdr:cNvPr id="23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81153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47625</xdr:rowOff>
    </xdr:from>
    <xdr:to>
      <xdr:col>3</xdr:col>
      <xdr:colOff>619125</xdr:colOff>
      <xdr:row>3</xdr:row>
      <xdr:rowOff>57150</xdr:rowOff>
    </xdr:to>
    <xdr:sp macro="" textlink="">
      <xdr:nvSpPr>
        <xdr:cNvPr id="23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81153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47625</xdr:rowOff>
    </xdr:from>
    <xdr:to>
      <xdr:col>3</xdr:col>
      <xdr:colOff>619125</xdr:colOff>
      <xdr:row>3</xdr:row>
      <xdr:rowOff>57150</xdr:rowOff>
    </xdr:to>
    <xdr:sp macro="" textlink="">
      <xdr:nvSpPr>
        <xdr:cNvPr id="24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81153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47625</xdr:rowOff>
    </xdr:from>
    <xdr:to>
      <xdr:col>3</xdr:col>
      <xdr:colOff>619125</xdr:colOff>
      <xdr:row>3</xdr:row>
      <xdr:rowOff>57150</xdr:rowOff>
    </xdr:to>
    <xdr:sp macro="" textlink="">
      <xdr:nvSpPr>
        <xdr:cNvPr id="24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81153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4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5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6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6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619125</xdr:colOff>
      <xdr:row>3</xdr:row>
      <xdr:rowOff>57150</xdr:rowOff>
    </xdr:to>
    <xdr:sp macro="" textlink="">
      <xdr:nvSpPr>
        <xdr:cNvPr id="26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93535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619125</xdr:colOff>
      <xdr:row>3</xdr:row>
      <xdr:rowOff>57150</xdr:rowOff>
    </xdr:to>
    <xdr:sp macro="" textlink="">
      <xdr:nvSpPr>
        <xdr:cNvPr id="26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93535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619125</xdr:colOff>
      <xdr:row>3</xdr:row>
      <xdr:rowOff>57150</xdr:rowOff>
    </xdr:to>
    <xdr:sp macro="" textlink="">
      <xdr:nvSpPr>
        <xdr:cNvPr id="26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93535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619125</xdr:colOff>
      <xdr:row>3</xdr:row>
      <xdr:rowOff>57150</xdr:rowOff>
    </xdr:to>
    <xdr:sp macro="" textlink="">
      <xdr:nvSpPr>
        <xdr:cNvPr id="26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93535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619125</xdr:colOff>
      <xdr:row>3</xdr:row>
      <xdr:rowOff>57150</xdr:rowOff>
    </xdr:to>
    <xdr:sp macro="" textlink="">
      <xdr:nvSpPr>
        <xdr:cNvPr id="26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93535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6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6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6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7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47625</xdr:rowOff>
    </xdr:from>
    <xdr:to>
      <xdr:col>4</xdr:col>
      <xdr:colOff>619125</xdr:colOff>
      <xdr:row>3</xdr:row>
      <xdr:rowOff>57150</xdr:rowOff>
    </xdr:to>
    <xdr:sp macro="" textlink="">
      <xdr:nvSpPr>
        <xdr:cNvPr id="28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87344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8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8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8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29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0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8770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8770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8770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8770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87705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1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2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47625</xdr:rowOff>
    </xdr:from>
    <xdr:to>
      <xdr:col>2</xdr:col>
      <xdr:colOff>619125</xdr:colOff>
      <xdr:row>3</xdr:row>
      <xdr:rowOff>57150</xdr:rowOff>
    </xdr:to>
    <xdr:sp macro="" textlink="">
      <xdr:nvSpPr>
        <xdr:cNvPr id="33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25792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3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3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3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4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5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5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5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5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5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5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5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5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5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5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6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619125</xdr:colOff>
      <xdr:row>7</xdr:row>
      <xdr:rowOff>9525</xdr:rowOff>
    </xdr:to>
    <xdr:sp macro="" textlink="">
      <xdr:nvSpPr>
        <xdr:cNvPr id="36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7496175" y="714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6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7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7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6877050" y="714375"/>
          <a:ext cx="857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619125</xdr:colOff>
      <xdr:row>3</xdr:row>
      <xdr:rowOff>57150</xdr:rowOff>
    </xdr:to>
    <xdr:sp macro="" textlink="">
      <xdr:nvSpPr>
        <xdr:cNvPr id="37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105918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619125</xdr:colOff>
      <xdr:row>3</xdr:row>
      <xdr:rowOff>57150</xdr:rowOff>
    </xdr:to>
    <xdr:sp macro="" textlink="">
      <xdr:nvSpPr>
        <xdr:cNvPr id="37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105918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619125</xdr:colOff>
      <xdr:row>3</xdr:row>
      <xdr:rowOff>57150</xdr:rowOff>
    </xdr:to>
    <xdr:sp macro="" textlink="">
      <xdr:nvSpPr>
        <xdr:cNvPr id="37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105918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619125</xdr:colOff>
      <xdr:row>3</xdr:row>
      <xdr:rowOff>57150</xdr:rowOff>
    </xdr:to>
    <xdr:sp macro="" textlink="">
      <xdr:nvSpPr>
        <xdr:cNvPr id="37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105918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619125</xdr:colOff>
      <xdr:row>3</xdr:row>
      <xdr:rowOff>57150</xdr:rowOff>
    </xdr:to>
    <xdr:sp macro="" textlink="">
      <xdr:nvSpPr>
        <xdr:cNvPr id="37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10591800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7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7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7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7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8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89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0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1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2" name="AutoShape 1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3" name="AutoShape 3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4" name="AutoShape 5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5" name="AutoShape 8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47625</xdr:rowOff>
    </xdr:from>
    <xdr:to>
      <xdr:col>6</xdr:col>
      <xdr:colOff>619125</xdr:colOff>
      <xdr:row>3</xdr:row>
      <xdr:rowOff>57150</xdr:rowOff>
    </xdr:to>
    <xdr:sp macro="" textlink="">
      <xdr:nvSpPr>
        <xdr:cNvPr id="396" name="AutoShape 10" descr="http://localhost:8000/tepc/search/images/spacer.gif"/>
        <xdr:cNvSpPr>
          <a:spLocks noChangeAspect="1" noChangeArrowheads="1"/>
        </xdr:cNvSpPr>
      </xdr:nvSpPr>
      <xdr:spPr bwMode="auto">
        <a:xfrm>
          <a:off x="9972675" y="190500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"/>
    </sheetView>
  </sheetViews>
  <sheetFormatPr defaultRowHeight="16"/>
  <cols>
    <col min="1" max="1" width="28.26953125" style="17" bestFit="1" customWidth="1"/>
    <col min="2" max="2" width="14" style="17" bestFit="1" customWidth="1"/>
    <col min="3" max="3" width="15.7265625" style="17" bestFit="1" customWidth="1"/>
    <col min="4" max="4" width="12.1328125" style="17" bestFit="1" customWidth="1"/>
    <col min="5" max="5" width="13.54296875" style="17" bestFit="1" customWidth="1"/>
    <col min="6" max="6" width="12.86328125" style="17" bestFit="1" customWidth="1"/>
    <col min="7" max="7" width="5" style="17" bestFit="1" customWidth="1"/>
    <col min="8" max="16384" width="8.7265625" style="17"/>
  </cols>
  <sheetData>
    <row r="1" spans="1:7" ht="21">
      <c r="A1" s="186" t="s">
        <v>143</v>
      </c>
      <c r="B1" s="186"/>
      <c r="C1" s="186"/>
      <c r="D1" s="186"/>
      <c r="E1" s="186"/>
      <c r="F1" s="186"/>
      <c r="G1" s="186"/>
    </row>
    <row r="2" spans="1:7">
      <c r="A2" s="61"/>
      <c r="B2" s="61"/>
      <c r="C2" s="62"/>
      <c r="D2" s="61"/>
      <c r="E2" s="61"/>
      <c r="F2" s="63" t="s">
        <v>144</v>
      </c>
      <c r="G2" s="61"/>
    </row>
    <row r="3" spans="1:7">
      <c r="A3" s="64"/>
      <c r="B3" s="65" t="s">
        <v>145</v>
      </c>
      <c r="C3" s="66" t="s">
        <v>146</v>
      </c>
      <c r="D3" s="67" t="s">
        <v>147</v>
      </c>
      <c r="E3" s="67" t="s">
        <v>148</v>
      </c>
      <c r="F3" s="68" t="s">
        <v>149</v>
      </c>
      <c r="G3" s="69"/>
    </row>
    <row r="4" spans="1:7">
      <c r="A4" s="70"/>
      <c r="B4" s="71"/>
      <c r="C4" s="71"/>
      <c r="D4" s="71"/>
      <c r="E4" s="71"/>
      <c r="F4" s="72"/>
      <c r="G4" s="73"/>
    </row>
    <row r="5" spans="1:7">
      <c r="A5" s="74" t="s">
        <v>150</v>
      </c>
      <c r="B5" s="93">
        <v>97.108812588329997</v>
      </c>
      <c r="C5" s="93">
        <v>1418.5594310291697</v>
      </c>
      <c r="D5" s="75">
        <f>B5+C5</f>
        <v>1515.6682436174997</v>
      </c>
      <c r="E5" s="75">
        <f>C5-B5</f>
        <v>1321.4506184408397</v>
      </c>
      <c r="F5" s="76" t="s">
        <v>151</v>
      </c>
      <c r="G5" s="77">
        <f>C5/B5</f>
        <v>14.607937150285414</v>
      </c>
    </row>
    <row r="6" spans="1:7">
      <c r="A6" s="78" t="s">
        <v>152</v>
      </c>
      <c r="B6" s="79">
        <f>B5*100/D5</f>
        <v>6.4069965836690566</v>
      </c>
      <c r="C6" s="80">
        <f>C5/D5*100</f>
        <v>93.593003416330944</v>
      </c>
      <c r="D6" s="81"/>
      <c r="E6" s="81"/>
      <c r="F6" s="82"/>
      <c r="G6" s="81"/>
    </row>
    <row r="7" spans="1:7">
      <c r="A7" s="83"/>
      <c r="B7" s="70"/>
      <c r="C7" s="81"/>
      <c r="D7" s="71"/>
      <c r="E7" s="71"/>
      <c r="F7" s="84"/>
      <c r="G7" s="71"/>
    </row>
    <row r="8" spans="1:7">
      <c r="A8" s="74" t="s">
        <v>153</v>
      </c>
      <c r="B8" s="93">
        <v>97.709105177369992</v>
      </c>
      <c r="C8" s="93">
        <v>1196.8</v>
      </c>
      <c r="D8" s="75">
        <f>B8+C8</f>
        <v>1294.50910517737</v>
      </c>
      <c r="E8" s="75">
        <f>C8-B8</f>
        <v>1099.0908948226299</v>
      </c>
      <c r="F8" s="76" t="s">
        <v>151</v>
      </c>
      <c r="G8" s="77">
        <f>C8/B8</f>
        <v>12.24860260287376</v>
      </c>
    </row>
    <row r="9" spans="1:7">
      <c r="A9" s="78" t="s">
        <v>152</v>
      </c>
      <c r="B9" s="79">
        <f>B8*100/D8</f>
        <v>7.5479658494933615</v>
      </c>
      <c r="C9" s="85">
        <f>C8/D8*100</f>
        <v>92.452034150506634</v>
      </c>
      <c r="D9" s="81"/>
      <c r="E9" s="81"/>
      <c r="F9" s="82"/>
      <c r="G9" s="81"/>
    </row>
    <row r="10" spans="1:7">
      <c r="A10" s="83"/>
      <c r="B10" s="70"/>
      <c r="C10" s="70"/>
      <c r="D10" s="71"/>
      <c r="E10" s="71"/>
      <c r="F10" s="84"/>
      <c r="G10" s="71"/>
    </row>
    <row r="11" spans="1:7">
      <c r="A11" s="74" t="s">
        <v>154</v>
      </c>
      <c r="B11" s="93">
        <v>141.12408046311</v>
      </c>
      <c r="C11" s="93">
        <v>1539.8370678923786</v>
      </c>
      <c r="D11" s="75">
        <f>B11+C11</f>
        <v>1680.9611483554886</v>
      </c>
      <c r="E11" s="75">
        <f>C11-B11</f>
        <v>1398.7129874292687</v>
      </c>
      <c r="F11" s="76" t="s">
        <v>151</v>
      </c>
      <c r="G11" s="77">
        <f>C11/B11</f>
        <v>10.911228351952973</v>
      </c>
    </row>
    <row r="12" spans="1:7">
      <c r="A12" s="78" t="s">
        <v>152</v>
      </c>
      <c r="B12" s="79">
        <f>B11*100/D11</f>
        <v>8.3954397519046751</v>
      </c>
      <c r="C12" s="85">
        <f>C11/D11*100</f>
        <v>91.604560248095325</v>
      </c>
      <c r="D12" s="81"/>
      <c r="E12" s="81"/>
      <c r="F12" s="82"/>
      <c r="G12" s="81"/>
    </row>
    <row r="13" spans="1:7">
      <c r="A13" s="86"/>
      <c r="B13" s="70"/>
      <c r="C13" s="70"/>
      <c r="D13" s="71"/>
      <c r="E13" s="71"/>
      <c r="F13" s="84"/>
      <c r="G13" s="71"/>
    </row>
    <row r="14" spans="1:7" ht="48">
      <c r="A14" s="187" t="s">
        <v>155</v>
      </c>
      <c r="B14" s="88">
        <f>B8/B5*100-100</f>
        <v>0.61816489465769564</v>
      </c>
      <c r="C14" s="89">
        <f>C8/C5*100-100</f>
        <v>-15.632720503523956</v>
      </c>
      <c r="D14" s="89">
        <f>D8/D5*100-100</f>
        <v>-14.591526831246483</v>
      </c>
      <c r="E14" s="89">
        <f>E8/E5*100-100</f>
        <v>-16.826941583376666</v>
      </c>
      <c r="F14" s="82"/>
      <c r="G14" s="81"/>
    </row>
    <row r="15" spans="1:7">
      <c r="A15" s="90"/>
      <c r="B15" s="91"/>
      <c r="C15" s="92"/>
      <c r="D15" s="92"/>
      <c r="E15" s="92"/>
      <c r="F15" s="84"/>
      <c r="G15" s="71"/>
    </row>
    <row r="16" spans="1:7" ht="48">
      <c r="A16" s="87" t="s">
        <v>156</v>
      </c>
      <c r="B16" s="88">
        <f>B11/B8*100-100</f>
        <v>44.432885969971181</v>
      </c>
      <c r="C16" s="89">
        <f>C11/C8*100-100</f>
        <v>28.662856608654636</v>
      </c>
      <c r="D16" s="89">
        <f>D11/D8*100-100</f>
        <v>29.853173039301879</v>
      </c>
      <c r="E16" s="89">
        <f>E11/E8*100-100</f>
        <v>27.260902079894976</v>
      </c>
      <c r="F16" s="82"/>
      <c r="G16" s="81"/>
    </row>
    <row r="17" spans="1:7">
      <c r="A17" s="83"/>
      <c r="B17" s="70"/>
      <c r="C17" s="71"/>
      <c r="D17" s="71"/>
      <c r="E17" s="71"/>
      <c r="F17" s="84"/>
      <c r="G17" s="71"/>
    </row>
  </sheetData>
  <mergeCells count="2">
    <mergeCell ref="A1:G1"/>
    <mergeCell ref="F3:G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sqref="A1:H1"/>
    </sheetView>
  </sheetViews>
  <sheetFormatPr defaultColWidth="9.1328125" defaultRowHeight="13.5"/>
  <cols>
    <col min="1" max="1" width="38.54296875" style="1" bestFit="1" customWidth="1"/>
    <col min="2" max="2" width="7.40625" style="1" bestFit="1" customWidth="1"/>
    <col min="3" max="4" width="11.86328125" style="1" bestFit="1" customWidth="1"/>
    <col min="5" max="5" width="11.86328125" style="7" bestFit="1" customWidth="1"/>
    <col min="6" max="6" width="15.453125" style="7" bestFit="1" customWidth="1"/>
    <col min="7" max="7" width="11.86328125" style="1" bestFit="1" customWidth="1"/>
    <col min="8" max="8" width="13" style="1" bestFit="1" customWidth="1"/>
    <col min="9" max="9" width="15.40625" style="1" customWidth="1"/>
    <col min="10" max="10" width="10.953125" style="1" customWidth="1"/>
    <col min="11" max="16384" width="9.1328125" style="1"/>
  </cols>
  <sheetData>
    <row r="1" spans="1:10" ht="14.5">
      <c r="A1" s="94" t="s">
        <v>157</v>
      </c>
      <c r="B1" s="94"/>
      <c r="C1" s="94"/>
      <c r="D1" s="94"/>
      <c r="E1" s="94"/>
      <c r="F1" s="94"/>
      <c r="G1" s="94"/>
      <c r="H1" s="94"/>
    </row>
    <row r="2" spans="1:10">
      <c r="C2" s="3"/>
      <c r="D2" s="3"/>
      <c r="E2" s="4"/>
      <c r="F2" s="4"/>
      <c r="H2" s="1" t="s">
        <v>0</v>
      </c>
    </row>
    <row r="3" spans="1:10" ht="29.5" customHeight="1">
      <c r="A3" s="109"/>
      <c r="B3" s="110"/>
      <c r="C3" s="111" t="s">
        <v>1</v>
      </c>
      <c r="D3" s="60"/>
      <c r="E3" s="112" t="s">
        <v>2</v>
      </c>
      <c r="F3" s="113"/>
      <c r="G3" s="112" t="s">
        <v>3</v>
      </c>
      <c r="H3" s="113"/>
      <c r="I3" s="114" t="s">
        <v>162</v>
      </c>
      <c r="J3" s="115" t="s">
        <v>163</v>
      </c>
    </row>
    <row r="4" spans="1:10" ht="15.5" customHeight="1">
      <c r="A4" s="91" t="s">
        <v>4</v>
      </c>
      <c r="B4" s="92" t="s">
        <v>5</v>
      </c>
      <c r="C4" s="24" t="s">
        <v>6</v>
      </c>
      <c r="D4" s="27" t="s">
        <v>7</v>
      </c>
      <c r="E4" s="116" t="s">
        <v>6</v>
      </c>
      <c r="F4" s="27" t="s">
        <v>7</v>
      </c>
      <c r="G4" s="116" t="s">
        <v>6</v>
      </c>
      <c r="H4" s="27" t="s">
        <v>7</v>
      </c>
      <c r="I4" s="142"/>
      <c r="J4" s="117"/>
    </row>
    <row r="5" spans="1:10" ht="16">
      <c r="A5" s="118" t="s">
        <v>8</v>
      </c>
      <c r="B5" s="119"/>
      <c r="C5" s="120"/>
      <c r="D5" s="121">
        <v>2346370.4923299998</v>
      </c>
      <c r="E5" s="120"/>
      <c r="F5" s="39">
        <v>12691120.067679999</v>
      </c>
      <c r="G5" s="16"/>
      <c r="H5" s="96">
        <v>53651598.205179997</v>
      </c>
      <c r="I5" s="122">
        <f>H5/F5*100-100</f>
        <v>322.74911843133935</v>
      </c>
      <c r="J5" s="122">
        <f>H5/H$37*100</f>
        <v>38.017323499375848</v>
      </c>
    </row>
    <row r="6" spans="1:10" ht="16">
      <c r="A6" s="123" t="s">
        <v>9</v>
      </c>
      <c r="B6" s="36"/>
      <c r="C6" s="120"/>
      <c r="D6" s="39">
        <v>9776164.5926900022</v>
      </c>
      <c r="E6" s="120"/>
      <c r="F6" s="39">
        <v>7250941.7317700004</v>
      </c>
      <c r="G6" s="16"/>
      <c r="H6" s="96">
        <v>8529221.1184999999</v>
      </c>
      <c r="I6" s="122">
        <f t="shared" ref="I6:I37" si="0">H6/F6*100-100</f>
        <v>17.629149895512455</v>
      </c>
      <c r="J6" s="122">
        <f t="shared" ref="J6:J37" si="1">H6/H$37*100</f>
        <v>6.0437744504769668</v>
      </c>
    </row>
    <row r="7" spans="1:10" ht="16">
      <c r="A7" s="123" t="s">
        <v>10</v>
      </c>
      <c r="B7" s="36" t="s">
        <v>11</v>
      </c>
      <c r="C7" s="124">
        <v>403489.73</v>
      </c>
      <c r="D7" s="121">
        <v>7369694.7196199996</v>
      </c>
      <c r="E7" s="120">
        <v>308512.08805058902</v>
      </c>
      <c r="F7" s="39">
        <v>6157706.44123</v>
      </c>
      <c r="G7" s="16">
        <v>440656.42756339902</v>
      </c>
      <c r="H7" s="96">
        <v>7244050.4343999997</v>
      </c>
      <c r="I7" s="122">
        <f t="shared" si="0"/>
        <v>17.642023106138893</v>
      </c>
      <c r="J7" s="122">
        <f t="shared" si="1"/>
        <v>5.1331072703028902</v>
      </c>
    </row>
    <row r="8" spans="1:10" ht="16">
      <c r="A8" s="125" t="s">
        <v>12</v>
      </c>
      <c r="B8" s="36"/>
      <c r="C8" s="120"/>
      <c r="D8" s="39">
        <v>6093053.3103000009</v>
      </c>
      <c r="E8" s="120"/>
      <c r="F8" s="39">
        <v>5667324.3668200001</v>
      </c>
      <c r="G8" s="16"/>
      <c r="H8" s="96">
        <v>7169161.9302700004</v>
      </c>
      <c r="I8" s="122">
        <f t="shared" si="0"/>
        <v>26.499940117115585</v>
      </c>
      <c r="J8" s="122">
        <f t="shared" si="1"/>
        <v>5.080041554030907</v>
      </c>
    </row>
    <row r="9" spans="1:10" ht="16">
      <c r="A9" s="123" t="s">
        <v>13</v>
      </c>
      <c r="B9" s="36" t="s">
        <v>14</v>
      </c>
      <c r="C9" s="120">
        <v>5240329</v>
      </c>
      <c r="D9" s="39">
        <v>4284198.5209999997</v>
      </c>
      <c r="E9" s="120">
        <v>5012694</v>
      </c>
      <c r="F9" s="39">
        <v>4019214.3280000002</v>
      </c>
      <c r="G9" s="16">
        <v>8857341.5</v>
      </c>
      <c r="H9" s="96">
        <v>7022493.4665999999</v>
      </c>
      <c r="I9" s="122">
        <f t="shared" si="0"/>
        <v>74.723040214042555</v>
      </c>
      <c r="J9" s="122">
        <f t="shared" si="1"/>
        <v>4.9761128246541091</v>
      </c>
    </row>
    <row r="10" spans="1:10" ht="16">
      <c r="A10" s="123" t="s">
        <v>15</v>
      </c>
      <c r="B10" s="36" t="s">
        <v>16</v>
      </c>
      <c r="C10" s="126">
        <v>12262627.039999997</v>
      </c>
      <c r="D10" s="127">
        <v>6343131.6895399978</v>
      </c>
      <c r="E10" s="126">
        <v>9176172.171312714</v>
      </c>
      <c r="F10" s="127">
        <v>4873828.5961099993</v>
      </c>
      <c r="G10" s="16">
        <v>11863527.440017708</v>
      </c>
      <c r="H10" s="96">
        <v>5319176.4595000027</v>
      </c>
      <c r="I10" s="122">
        <f t="shared" si="0"/>
        <v>9.1375364276342026</v>
      </c>
      <c r="J10" s="122">
        <f t="shared" si="1"/>
        <v>3.7691487108682642</v>
      </c>
    </row>
    <row r="11" spans="1:10" ht="16">
      <c r="A11" s="128" t="s">
        <v>17</v>
      </c>
      <c r="B11" s="36"/>
      <c r="C11" s="120"/>
      <c r="D11" s="39">
        <v>4573350.3222899996</v>
      </c>
      <c r="E11" s="120"/>
      <c r="F11" s="39">
        <v>3432265.9791800003</v>
      </c>
      <c r="G11" s="16"/>
      <c r="H11" s="96">
        <v>4229918.1749499999</v>
      </c>
      <c r="I11" s="122">
        <f t="shared" si="0"/>
        <v>23.239813015906364</v>
      </c>
      <c r="J11" s="122">
        <f t="shared" si="1"/>
        <v>2.9973043303943481</v>
      </c>
    </row>
    <row r="12" spans="1:10" ht="16">
      <c r="A12" s="125" t="s">
        <v>18</v>
      </c>
      <c r="B12" s="129"/>
      <c r="C12" s="120"/>
      <c r="D12" s="39">
        <v>1979951.1714199998</v>
      </c>
      <c r="E12" s="120"/>
      <c r="F12" s="39">
        <v>2154883.2433000002</v>
      </c>
      <c r="G12" s="16"/>
      <c r="H12" s="96">
        <v>4042388.4598399997</v>
      </c>
      <c r="I12" s="122">
        <f t="shared" si="0"/>
        <v>87.591994712876584</v>
      </c>
      <c r="J12" s="122">
        <f t="shared" si="1"/>
        <v>2.8644214697977679</v>
      </c>
    </row>
    <row r="13" spans="1:10" ht="16">
      <c r="A13" s="123" t="s">
        <v>19</v>
      </c>
      <c r="B13" s="36" t="s">
        <v>14</v>
      </c>
      <c r="C13" s="120">
        <v>15043795.58</v>
      </c>
      <c r="D13" s="39">
        <v>3203908.3470099997</v>
      </c>
      <c r="E13" s="120">
        <v>11185197.598605577</v>
      </c>
      <c r="F13" s="39">
        <v>2782840.7721299999</v>
      </c>
      <c r="G13" s="16">
        <v>11920735.719331186</v>
      </c>
      <c r="H13" s="96">
        <v>3797139.8539999998</v>
      </c>
      <c r="I13" s="122">
        <f t="shared" si="0"/>
        <v>36.448333373154156</v>
      </c>
      <c r="J13" s="122">
        <f t="shared" si="1"/>
        <v>2.6906392173039362</v>
      </c>
    </row>
    <row r="14" spans="1:10" ht="16">
      <c r="A14" s="123" t="s">
        <v>20</v>
      </c>
      <c r="B14" s="36"/>
      <c r="C14" s="120"/>
      <c r="D14" s="39">
        <v>3417775.1771999998</v>
      </c>
      <c r="E14" s="120"/>
      <c r="F14" s="39">
        <v>2873427.9084100001</v>
      </c>
      <c r="G14" s="16"/>
      <c r="H14" s="96">
        <v>3290506.9815200004</v>
      </c>
      <c r="I14" s="122">
        <f t="shared" si="0"/>
        <v>14.515035226367985</v>
      </c>
      <c r="J14" s="122">
        <f t="shared" si="1"/>
        <v>2.3316410429190664</v>
      </c>
    </row>
    <row r="15" spans="1:10" ht="16">
      <c r="A15" s="123" t="s">
        <v>21</v>
      </c>
      <c r="B15" s="36"/>
      <c r="C15" s="124"/>
      <c r="D15" s="121">
        <v>1909833.5002599999</v>
      </c>
      <c r="E15" s="124"/>
      <c r="F15" s="39">
        <v>1763615.35344</v>
      </c>
      <c r="G15" s="16"/>
      <c r="H15" s="96">
        <v>2544546.82278</v>
      </c>
      <c r="I15" s="122">
        <f t="shared" si="0"/>
        <v>44.280146904865802</v>
      </c>
      <c r="J15" s="122">
        <f t="shared" si="1"/>
        <v>1.803056441133126</v>
      </c>
    </row>
    <row r="16" spans="1:10" ht="16">
      <c r="A16" s="35" t="s">
        <v>22</v>
      </c>
      <c r="B16" s="43"/>
      <c r="C16" s="130">
        <v>0</v>
      </c>
      <c r="D16" s="131">
        <v>0</v>
      </c>
      <c r="E16" s="120">
        <v>780408</v>
      </c>
      <c r="F16" s="39">
        <v>107009.51169</v>
      </c>
      <c r="G16" s="16"/>
      <c r="H16" s="96">
        <v>2246131.5403999998</v>
      </c>
      <c r="I16" s="122">
        <f t="shared" si="0"/>
        <v>1999.0017662232731</v>
      </c>
      <c r="J16" s="122">
        <f t="shared" si="1"/>
        <v>1.5916004788333351</v>
      </c>
    </row>
    <row r="17" spans="1:10" ht="16">
      <c r="A17" s="125" t="s">
        <v>23</v>
      </c>
      <c r="B17" s="36"/>
      <c r="C17" s="120"/>
      <c r="D17" s="39">
        <v>6407322.0488100005</v>
      </c>
      <c r="E17" s="120"/>
      <c r="F17" s="39">
        <v>2928181.0124399997</v>
      </c>
      <c r="G17" s="16"/>
      <c r="H17" s="96">
        <v>2150431.5760299996</v>
      </c>
      <c r="I17" s="122">
        <f t="shared" si="0"/>
        <v>-26.560838729089213</v>
      </c>
      <c r="J17" s="122">
        <f t="shared" si="1"/>
        <v>1.5237878390230681</v>
      </c>
    </row>
    <row r="18" spans="1:10" ht="16">
      <c r="A18" s="123" t="s">
        <v>24</v>
      </c>
      <c r="B18" s="36"/>
      <c r="C18" s="120"/>
      <c r="D18" s="39">
        <v>1159108.5055199999</v>
      </c>
      <c r="E18" s="120"/>
      <c r="F18" s="39">
        <v>699708.12683000008</v>
      </c>
      <c r="G18" s="16"/>
      <c r="H18" s="96">
        <v>1795431.09785</v>
      </c>
      <c r="I18" s="122">
        <f t="shared" si="0"/>
        <v>156.59714801143292</v>
      </c>
      <c r="J18" s="122">
        <f t="shared" si="1"/>
        <v>1.2722358168486545</v>
      </c>
    </row>
    <row r="19" spans="1:10" ht="16">
      <c r="A19" s="123" t="s">
        <v>25</v>
      </c>
      <c r="B19" s="36"/>
      <c r="C19" s="120"/>
      <c r="D19" s="39">
        <v>1439851.5911899998</v>
      </c>
      <c r="E19" s="120"/>
      <c r="F19" s="39">
        <v>1565146.2404700001</v>
      </c>
      <c r="G19" s="16"/>
      <c r="H19" s="96">
        <v>1695037.9850699999</v>
      </c>
      <c r="I19" s="122">
        <f t="shared" si="0"/>
        <v>8.2990164906887145</v>
      </c>
      <c r="J19" s="122">
        <f t="shared" si="1"/>
        <v>1.201097629481515</v>
      </c>
    </row>
    <row r="20" spans="1:10" ht="16">
      <c r="A20" s="128" t="s">
        <v>26</v>
      </c>
      <c r="B20" s="36" t="s">
        <v>14</v>
      </c>
      <c r="C20" s="124">
        <v>13278239</v>
      </c>
      <c r="D20" s="121">
        <v>1385520.6089999999</v>
      </c>
      <c r="E20" s="120">
        <v>7803987</v>
      </c>
      <c r="F20" s="39">
        <v>812058.76974999998</v>
      </c>
      <c r="G20" s="16">
        <v>7682498</v>
      </c>
      <c r="H20" s="96">
        <v>1125089.2849999999</v>
      </c>
      <c r="I20" s="122">
        <f t="shared" si="0"/>
        <v>38.547766111357845</v>
      </c>
      <c r="J20" s="122">
        <f t="shared" si="1"/>
        <v>0.79723409449891836</v>
      </c>
    </row>
    <row r="21" spans="1:10" ht="16">
      <c r="A21" s="123" t="s">
        <v>27</v>
      </c>
      <c r="B21" s="36"/>
      <c r="C21" s="120"/>
      <c r="D21" s="121">
        <v>852768.69461999997</v>
      </c>
      <c r="E21" s="120"/>
      <c r="F21" s="39">
        <v>744884.73204000003</v>
      </c>
      <c r="G21" s="16"/>
      <c r="H21" s="96">
        <v>927407.09875</v>
      </c>
      <c r="I21" s="122">
        <f t="shared" si="0"/>
        <v>24.503437761454691</v>
      </c>
      <c r="J21" s="122">
        <f t="shared" si="1"/>
        <v>0.65715723050711061</v>
      </c>
    </row>
    <row r="22" spans="1:10" ht="16">
      <c r="A22" s="128" t="s">
        <v>28</v>
      </c>
      <c r="B22" s="36" t="s">
        <v>14</v>
      </c>
      <c r="C22" s="120">
        <v>50603.670000000006</v>
      </c>
      <c r="D22" s="39">
        <v>407999.83480000001</v>
      </c>
      <c r="E22" s="120">
        <v>38697.900010299665</v>
      </c>
      <c r="F22" s="39">
        <v>432912.17960999999</v>
      </c>
      <c r="G22" s="16">
        <v>66980.229978755102</v>
      </c>
      <c r="H22" s="96">
        <v>918861.90514000005</v>
      </c>
      <c r="I22" s="122">
        <f t="shared" si="0"/>
        <v>112.25134066862714</v>
      </c>
      <c r="J22" s="122">
        <f t="shared" si="1"/>
        <v>0.65110213800839722</v>
      </c>
    </row>
    <row r="23" spans="1:10" ht="16">
      <c r="A23" s="123" t="s">
        <v>29</v>
      </c>
      <c r="B23" s="36"/>
      <c r="C23" s="120"/>
      <c r="D23" s="121">
        <v>938733.52898000006</v>
      </c>
      <c r="E23" s="120"/>
      <c r="F23" s="121">
        <v>786316.76790999982</v>
      </c>
      <c r="G23" s="16"/>
      <c r="H23" s="96">
        <v>795560.0244600001</v>
      </c>
      <c r="I23" s="122">
        <f t="shared" si="0"/>
        <v>1.1755130918253798</v>
      </c>
      <c r="J23" s="122">
        <f t="shared" si="1"/>
        <v>0.56373088267381877</v>
      </c>
    </row>
    <row r="24" spans="1:10" ht="16">
      <c r="A24" s="123" t="s">
        <v>30</v>
      </c>
      <c r="B24" s="36"/>
      <c r="C24" s="120"/>
      <c r="D24" s="121">
        <v>533977.65813999996</v>
      </c>
      <c r="E24" s="120"/>
      <c r="F24" s="121">
        <v>425228.76276000007</v>
      </c>
      <c r="G24" s="16"/>
      <c r="H24" s="96">
        <v>610908.35988000024</v>
      </c>
      <c r="I24" s="122">
        <f t="shared" si="0"/>
        <v>43.665813176611977</v>
      </c>
      <c r="J24" s="122">
        <f t="shared" si="1"/>
        <v>0.4328873980083735</v>
      </c>
    </row>
    <row r="25" spans="1:10" ht="16">
      <c r="A25" s="123" t="s">
        <v>31</v>
      </c>
      <c r="B25" s="36" t="s">
        <v>14</v>
      </c>
      <c r="C25" s="120">
        <v>12896509</v>
      </c>
      <c r="D25" s="39">
        <v>1289524.8062700001</v>
      </c>
      <c r="E25" s="120">
        <v>7045000</v>
      </c>
      <c r="F25" s="39">
        <v>949121.60349999997</v>
      </c>
      <c r="G25" s="16">
        <v>4163000</v>
      </c>
      <c r="H25" s="96">
        <v>564513.30570000003</v>
      </c>
      <c r="I25" s="122">
        <f t="shared" si="0"/>
        <v>-40.522552261133939</v>
      </c>
      <c r="J25" s="122">
        <f t="shared" si="1"/>
        <v>0.40001203469138952</v>
      </c>
    </row>
    <row r="26" spans="1:10" ht="16">
      <c r="A26" s="123" t="s">
        <v>32</v>
      </c>
      <c r="B26" s="36"/>
      <c r="C26" s="120"/>
      <c r="D26" s="121">
        <v>792049.17587000004</v>
      </c>
      <c r="E26" s="120"/>
      <c r="F26" s="121">
        <v>573382.21293000004</v>
      </c>
      <c r="G26" s="16"/>
      <c r="H26" s="96">
        <v>554992.58007999999</v>
      </c>
      <c r="I26" s="122">
        <f t="shared" si="0"/>
        <v>-3.2072206697917096</v>
      </c>
      <c r="J26" s="122">
        <f t="shared" si="1"/>
        <v>0.39326568382854804</v>
      </c>
    </row>
    <row r="27" spans="1:10" ht="16">
      <c r="A27" s="125" t="s">
        <v>33</v>
      </c>
      <c r="B27" s="36"/>
      <c r="C27" s="120"/>
      <c r="D27" s="121">
        <v>428082.33273999998</v>
      </c>
      <c r="E27" s="120"/>
      <c r="F27" s="39">
        <v>343159.64860999997</v>
      </c>
      <c r="G27" s="16"/>
      <c r="H27" s="96">
        <v>503592.64766000002</v>
      </c>
      <c r="I27" s="122">
        <f t="shared" si="0"/>
        <v>46.751708628869608</v>
      </c>
      <c r="J27" s="122">
        <f t="shared" si="1"/>
        <v>0.3568438823533307</v>
      </c>
    </row>
    <row r="28" spans="1:10" ht="16">
      <c r="A28" s="125" t="s">
        <v>34</v>
      </c>
      <c r="B28" s="132"/>
      <c r="C28" s="120"/>
      <c r="D28" s="121">
        <v>1278797.1576400001</v>
      </c>
      <c r="E28" s="120"/>
      <c r="F28" s="121">
        <v>682600.64642</v>
      </c>
      <c r="G28" s="16"/>
      <c r="H28" s="96">
        <v>483599.42377999995</v>
      </c>
      <c r="I28" s="122">
        <f t="shared" si="0"/>
        <v>-29.153389127843838</v>
      </c>
      <c r="J28" s="122">
        <f t="shared" si="1"/>
        <v>0.34267675806498055</v>
      </c>
    </row>
    <row r="29" spans="1:10" ht="16">
      <c r="A29" s="123" t="s">
        <v>35</v>
      </c>
      <c r="B29" s="36" t="s">
        <v>14</v>
      </c>
      <c r="C29" s="120">
        <v>14919195.16</v>
      </c>
      <c r="D29" s="39">
        <v>512295.55564999999</v>
      </c>
      <c r="E29" s="120">
        <v>8846931.2992968746</v>
      </c>
      <c r="F29" s="39">
        <v>435777.57886000001</v>
      </c>
      <c r="G29" s="16">
        <v>6065622.3798828116</v>
      </c>
      <c r="H29" s="96">
        <v>448363.90223000001</v>
      </c>
      <c r="I29" s="122">
        <f t="shared" si="0"/>
        <v>2.8882448250150787</v>
      </c>
      <c r="J29" s="122">
        <f t="shared" si="1"/>
        <v>0.31770899817994058</v>
      </c>
    </row>
    <row r="30" spans="1:10" ht="16">
      <c r="A30" s="35" t="s">
        <v>36</v>
      </c>
      <c r="B30" s="43"/>
      <c r="C30" s="133"/>
      <c r="D30" s="134">
        <v>0</v>
      </c>
      <c r="E30" s="135"/>
      <c r="F30" s="134">
        <v>0</v>
      </c>
      <c r="G30" s="16"/>
      <c r="H30" s="96">
        <v>387175.81203000003</v>
      </c>
      <c r="I30" s="134">
        <v>0</v>
      </c>
      <c r="J30" s="122">
        <f t="shared" si="1"/>
        <v>0.27435134440518694</v>
      </c>
    </row>
    <row r="31" spans="1:10" ht="16">
      <c r="A31" s="123" t="s">
        <v>37</v>
      </c>
      <c r="B31" s="36"/>
      <c r="C31" s="120"/>
      <c r="D31" s="121">
        <v>170112.49728000001</v>
      </c>
      <c r="E31" s="120"/>
      <c r="F31" s="121">
        <v>168569.56571</v>
      </c>
      <c r="G31" s="16"/>
      <c r="H31" s="96">
        <v>225755.28717999998</v>
      </c>
      <c r="I31" s="122">
        <f t="shared" si="0"/>
        <v>33.924107966428494</v>
      </c>
      <c r="J31" s="122">
        <f t="shared" si="1"/>
        <v>0.15996935919027133</v>
      </c>
    </row>
    <row r="32" spans="1:10" ht="16">
      <c r="A32" s="123" t="s">
        <v>38</v>
      </c>
      <c r="B32" s="36" t="s">
        <v>39</v>
      </c>
      <c r="C32" s="120">
        <v>10805722.210000001</v>
      </c>
      <c r="D32" s="39">
        <v>520070.49751999998</v>
      </c>
      <c r="E32" s="120">
        <v>3811683.3099609399</v>
      </c>
      <c r="F32" s="39">
        <v>178313.04633999997</v>
      </c>
      <c r="G32" s="16">
        <v>1741334</v>
      </c>
      <c r="H32" s="96">
        <v>156637.46746000001</v>
      </c>
      <c r="I32" s="122">
        <f t="shared" si="0"/>
        <v>-12.155913055666076</v>
      </c>
      <c r="J32" s="122">
        <f t="shared" si="1"/>
        <v>0.11099272848827896</v>
      </c>
    </row>
    <row r="33" spans="1:10" ht="16">
      <c r="A33" s="118" t="s">
        <v>40</v>
      </c>
      <c r="B33" s="43"/>
      <c r="C33" s="136"/>
      <c r="D33" s="121">
        <v>10333050.98828</v>
      </c>
      <c r="E33" s="136"/>
      <c r="F33" s="39">
        <v>18317979.543499999</v>
      </c>
      <c r="G33" s="16"/>
      <c r="H33" s="96">
        <v>544.69622000000004</v>
      </c>
      <c r="I33" s="122">
        <f t="shared" si="0"/>
        <v>-99.997026439413219</v>
      </c>
      <c r="J33" s="122">
        <f t="shared" si="1"/>
        <v>3.859697212641072E-4</v>
      </c>
    </row>
    <row r="34" spans="1:10" ht="16">
      <c r="A34" s="125" t="s">
        <v>41</v>
      </c>
      <c r="B34" s="36"/>
      <c r="C34" s="120"/>
      <c r="D34" s="121">
        <v>690840.24876999995</v>
      </c>
      <c r="E34" s="120"/>
      <c r="F34" s="121">
        <v>121712.10775999998</v>
      </c>
      <c r="G34" s="133"/>
      <c r="H34" s="39">
        <v>77788</v>
      </c>
      <c r="I34" s="122">
        <f t="shared" si="0"/>
        <v>-36.088527730217656</v>
      </c>
      <c r="J34" s="122">
        <f t="shared" si="1"/>
        <v>5.5120288291503783E-2</v>
      </c>
    </row>
    <row r="35" spans="1:10" ht="16">
      <c r="A35" s="125" t="s">
        <v>42</v>
      </c>
      <c r="B35" s="132"/>
      <c r="C35" s="120"/>
      <c r="D35" s="121">
        <v>218148.64300000001</v>
      </c>
      <c r="E35" s="120"/>
      <c r="F35" s="121">
        <v>41684.502250000005</v>
      </c>
      <c r="G35" s="133"/>
      <c r="H35" s="39">
        <v>10561</v>
      </c>
      <c r="I35" s="122">
        <f t="shared" si="0"/>
        <v>-74.664444985666108</v>
      </c>
      <c r="J35" s="122">
        <f t="shared" si="1"/>
        <v>7.4834854302279451E-3</v>
      </c>
    </row>
    <row r="36" spans="1:10" ht="16">
      <c r="A36" s="125" t="s">
        <v>43</v>
      </c>
      <c r="B36" s="43"/>
      <c r="C36" s="44"/>
      <c r="D36" s="45">
        <f t="shared" ref="D36:H36" si="2">D37-SUM(D5:D35)</f>
        <v>16453126.370589986</v>
      </c>
      <c r="E36" s="44"/>
      <c r="F36" s="45">
        <f t="shared" si="2"/>
        <v>13728189.829920009</v>
      </c>
      <c r="G36" s="44"/>
      <c r="H36" s="45">
        <f t="shared" si="2"/>
        <v>18605495.560649991</v>
      </c>
      <c r="I36" s="122">
        <f t="shared" si="0"/>
        <v>35.527668186086004</v>
      </c>
      <c r="J36" s="122">
        <f t="shared" si="1"/>
        <v>13.183785148214652</v>
      </c>
    </row>
    <row r="37" spans="1:10" ht="16">
      <c r="A37" s="13" t="s">
        <v>44</v>
      </c>
      <c r="B37" s="137"/>
      <c r="C37" s="138"/>
      <c r="D37" s="139">
        <v>97108812.588330001</v>
      </c>
      <c r="E37" s="140"/>
      <c r="F37" s="108">
        <v>97709105.177369997</v>
      </c>
      <c r="G37" s="140"/>
      <c r="H37" s="99">
        <v>141124080.46311</v>
      </c>
      <c r="I37" s="141">
        <f t="shared" si="0"/>
        <v>44.432885969971181</v>
      </c>
      <c r="J37" s="141">
        <f t="shared" si="1"/>
        <v>100</v>
      </c>
    </row>
    <row r="38" spans="1:10">
      <c r="C38" s="7"/>
      <c r="D38" s="9"/>
      <c r="F38" s="9"/>
    </row>
    <row r="39" spans="1:10">
      <c r="C39" s="5"/>
      <c r="D39" s="11"/>
      <c r="F39" s="12"/>
    </row>
    <row r="40" spans="1:10">
      <c r="C40" s="8"/>
      <c r="D40" s="8"/>
      <c r="E40" s="10"/>
      <c r="F40" s="2"/>
    </row>
    <row r="41" spans="1:10">
      <c r="B41" s="5"/>
      <c r="C41" s="6"/>
      <c r="D41" s="5"/>
      <c r="E41" s="5"/>
      <c r="F41" s="6"/>
    </row>
    <row r="42" spans="1:10">
      <c r="B42" s="6"/>
      <c r="E42" s="1"/>
      <c r="F42" s="1"/>
    </row>
    <row r="43" spans="1:10">
      <c r="E43" s="1"/>
      <c r="F43" s="1"/>
    </row>
    <row r="44" spans="1:10">
      <c r="A44" s="6"/>
      <c r="B44" s="2"/>
      <c r="C44" s="12"/>
      <c r="D44" s="11"/>
      <c r="E44" s="12"/>
      <c r="F44" s="11"/>
      <c r="H44" s="7"/>
    </row>
    <row r="45" spans="1:10">
      <c r="A45" s="6"/>
      <c r="B45" s="6"/>
      <c r="C45" s="12"/>
      <c r="D45" s="11"/>
      <c r="E45" s="12"/>
      <c r="F45" s="11"/>
      <c r="H45" s="7"/>
    </row>
    <row r="46" spans="1:10">
      <c r="A46" s="5"/>
      <c r="E46" s="1"/>
      <c r="F46" s="1"/>
    </row>
    <row r="47" spans="1:10">
      <c r="E47" s="1"/>
      <c r="F47" s="1"/>
    </row>
    <row r="48" spans="1:10">
      <c r="E48" s="1"/>
      <c r="F48" s="1"/>
    </row>
    <row r="49" spans="5:6">
      <c r="E49" s="1"/>
      <c r="F49" s="1"/>
    </row>
    <row r="50" spans="5:6">
      <c r="E50" s="1"/>
      <c r="F50" s="1"/>
    </row>
    <row r="51" spans="5:6">
      <c r="E51" s="1"/>
      <c r="F51" s="1"/>
    </row>
    <row r="52" spans="5:6">
      <c r="E52" s="1"/>
      <c r="F52" s="1"/>
    </row>
    <row r="53" spans="5:6">
      <c r="E53" s="1"/>
      <c r="F53" s="1"/>
    </row>
    <row r="54" spans="5:6">
      <c r="E54" s="1"/>
      <c r="F54" s="1"/>
    </row>
    <row r="55" spans="5:6">
      <c r="E55" s="1"/>
      <c r="F55" s="1"/>
    </row>
    <row r="56" spans="5:6">
      <c r="E56" s="1"/>
      <c r="F56" s="1"/>
    </row>
    <row r="57" spans="5:6">
      <c r="E57" s="1"/>
      <c r="F57" s="1"/>
    </row>
    <row r="58" spans="5:6">
      <c r="E58" s="1"/>
      <c r="F58" s="1"/>
    </row>
    <row r="59" spans="5:6">
      <c r="E59" s="1"/>
      <c r="F59" s="1"/>
    </row>
    <row r="60" spans="5:6">
      <c r="E60" s="1"/>
      <c r="F60" s="1"/>
    </row>
    <row r="61" spans="5:6">
      <c r="E61" s="1"/>
      <c r="F61" s="1"/>
    </row>
    <row r="62" spans="5:6">
      <c r="E62" s="1"/>
      <c r="F62" s="1"/>
    </row>
    <row r="63" spans="5:6">
      <c r="E63" s="1"/>
      <c r="F63" s="1"/>
    </row>
    <row r="64" spans="5:6">
      <c r="E64" s="1"/>
      <c r="F64" s="1"/>
    </row>
    <row r="65" spans="5:6">
      <c r="E65" s="1"/>
      <c r="F65" s="1"/>
    </row>
    <row r="66" spans="5:6">
      <c r="E66" s="1"/>
      <c r="F66" s="1"/>
    </row>
    <row r="67" spans="5:6">
      <c r="E67" s="1"/>
      <c r="F67" s="1"/>
    </row>
    <row r="68" spans="5:6">
      <c r="E68" s="1"/>
      <c r="F68" s="1"/>
    </row>
    <row r="69" spans="5:6">
      <c r="E69" s="1"/>
      <c r="F69" s="1"/>
    </row>
    <row r="70" spans="5:6">
      <c r="E70" s="1"/>
      <c r="F70" s="1"/>
    </row>
    <row r="71" spans="5:6">
      <c r="E71" s="1"/>
      <c r="F71" s="1"/>
    </row>
    <row r="72" spans="5:6">
      <c r="E72" s="1"/>
      <c r="F72" s="1"/>
    </row>
    <row r="73" spans="5:6">
      <c r="E73" s="1"/>
      <c r="F73" s="1"/>
    </row>
  </sheetData>
  <mergeCells count="6">
    <mergeCell ref="A1:H1"/>
    <mergeCell ref="I3:I4"/>
    <mergeCell ref="J3:J4"/>
    <mergeCell ref="G3:H3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sqref="A1:D1"/>
    </sheetView>
  </sheetViews>
  <sheetFormatPr defaultColWidth="9.1328125" defaultRowHeight="16"/>
  <cols>
    <col min="1" max="1" width="46.40625" style="143" bestFit="1" customWidth="1"/>
    <col min="2" max="3" width="15.76953125" style="143" bestFit="1" customWidth="1"/>
    <col min="4" max="4" width="14.6328125" style="143" bestFit="1" customWidth="1"/>
    <col min="5" max="5" width="18.6328125" style="143" customWidth="1"/>
    <col min="6" max="6" width="14.26953125" style="143" customWidth="1"/>
    <col min="7" max="16384" width="9.1328125" style="143"/>
  </cols>
  <sheetData>
    <row r="1" spans="1:6" ht="21">
      <c r="A1" s="167" t="s">
        <v>158</v>
      </c>
      <c r="B1" s="167"/>
      <c r="C1" s="167"/>
      <c r="D1" s="167"/>
    </row>
    <row r="2" spans="1:6">
      <c r="A2" s="168"/>
      <c r="B2" s="144"/>
      <c r="C2" s="145" t="s">
        <v>45</v>
      </c>
      <c r="D2" s="168"/>
      <c r="E2" s="168"/>
      <c r="F2" s="168"/>
    </row>
    <row r="3" spans="1:6">
      <c r="A3" s="165" t="s">
        <v>4</v>
      </c>
      <c r="B3" s="163" t="s">
        <v>46</v>
      </c>
      <c r="C3" s="161" t="s">
        <v>47</v>
      </c>
      <c r="D3" s="159" t="s">
        <v>48</v>
      </c>
      <c r="E3" s="170" t="s">
        <v>164</v>
      </c>
      <c r="F3" s="169" t="s">
        <v>163</v>
      </c>
    </row>
    <row r="4" spans="1:6" ht="32.25" customHeight="1">
      <c r="A4" s="166"/>
      <c r="B4" s="164" t="s">
        <v>49</v>
      </c>
      <c r="C4" s="162" t="s">
        <v>50</v>
      </c>
      <c r="D4" s="25" t="s">
        <v>51</v>
      </c>
      <c r="E4" s="170"/>
      <c r="F4" s="169"/>
    </row>
    <row r="5" spans="1:6">
      <c r="A5" s="123" t="s">
        <v>53</v>
      </c>
      <c r="B5" s="146">
        <v>216429294.10064</v>
      </c>
      <c r="C5" s="146">
        <v>164006932.8761428</v>
      </c>
      <c r="D5" s="34">
        <v>175531491.02216032</v>
      </c>
      <c r="E5" s="157">
        <f>D5/C5*100-100</f>
        <v>7.0268725497847129</v>
      </c>
      <c r="F5" s="156">
        <f>D5/D$34*100</f>
        <v>11.399354820209359</v>
      </c>
    </row>
    <row r="6" spans="1:6">
      <c r="A6" s="123" t="s">
        <v>54</v>
      </c>
      <c r="B6" s="146">
        <v>165057643.45929</v>
      </c>
      <c r="C6" s="146">
        <v>121591860.9562761</v>
      </c>
      <c r="D6" s="34">
        <v>175344761.00299719</v>
      </c>
      <c r="E6" s="157">
        <f>D6/C6*100-100</f>
        <v>44.207646485524549</v>
      </c>
      <c r="F6" s="156">
        <f t="shared" ref="F6:F34" si="0">D6/D$34*100</f>
        <v>11.387228211293603</v>
      </c>
    </row>
    <row r="7" spans="1:6">
      <c r="A7" s="123" t="s">
        <v>55</v>
      </c>
      <c r="B7" s="146">
        <v>120516835.78483</v>
      </c>
      <c r="C7" s="147">
        <v>98198950.264192507</v>
      </c>
      <c r="D7" s="34">
        <v>123628617.287166</v>
      </c>
      <c r="E7" s="157">
        <f t="shared" ref="E7:E34" si="1">D7/C7*100-100</f>
        <v>25.896068088872653</v>
      </c>
      <c r="F7" s="156">
        <f t="shared" si="0"/>
        <v>8.0286817264621515</v>
      </c>
    </row>
    <row r="8" spans="1:6">
      <c r="A8" s="123" t="s">
        <v>56</v>
      </c>
      <c r="B8" s="146">
        <v>91165919.68671</v>
      </c>
      <c r="C8" s="147">
        <v>65027946.171496801</v>
      </c>
      <c r="D8" s="34">
        <v>97374902.432349399</v>
      </c>
      <c r="E8" s="157">
        <f t="shared" si="1"/>
        <v>49.743161464064514</v>
      </c>
      <c r="F8" s="156">
        <f t="shared" si="0"/>
        <v>6.3237146619433808</v>
      </c>
    </row>
    <row r="9" spans="1:6">
      <c r="A9" s="125" t="s">
        <v>57</v>
      </c>
      <c r="B9" s="146">
        <v>51802397.197379999</v>
      </c>
      <c r="C9" s="147">
        <v>56884306.785833098</v>
      </c>
      <c r="D9" s="34">
        <v>79592746.257103607</v>
      </c>
      <c r="E9" s="157">
        <f t="shared" si="1"/>
        <v>39.920394137467099</v>
      </c>
      <c r="F9" s="156">
        <f t="shared" si="0"/>
        <v>5.1689070172888227</v>
      </c>
    </row>
    <row r="10" spans="1:6">
      <c r="A10" s="123" t="s">
        <v>58</v>
      </c>
      <c r="B10" s="146">
        <v>62176629.915340006</v>
      </c>
      <c r="C10" s="146">
        <v>54170186.485014699</v>
      </c>
      <c r="D10" s="34">
        <v>60395526.631208278</v>
      </c>
      <c r="E10" s="157">
        <f t="shared" si="1"/>
        <v>11.492188877576993</v>
      </c>
      <c r="F10" s="156">
        <f t="shared" si="0"/>
        <v>3.9222024128743342</v>
      </c>
    </row>
    <row r="11" spans="1:6">
      <c r="A11" s="125" t="s">
        <v>59</v>
      </c>
      <c r="B11" s="146">
        <v>13430105.174309999</v>
      </c>
      <c r="C11" s="147">
        <v>18723644.130025599</v>
      </c>
      <c r="D11" s="34">
        <v>53387880.594031252</v>
      </c>
      <c r="E11" s="157">
        <f t="shared" si="1"/>
        <v>185.1361637899185</v>
      </c>
      <c r="F11" s="156">
        <f t="shared" si="0"/>
        <v>3.4671123138440132</v>
      </c>
    </row>
    <row r="12" spans="1:6">
      <c r="A12" s="123" t="s">
        <v>60</v>
      </c>
      <c r="B12" s="146">
        <v>30091183.865730003</v>
      </c>
      <c r="C12" s="146">
        <v>27912452.979224406</v>
      </c>
      <c r="D12" s="34">
        <v>46705286.517673224</v>
      </c>
      <c r="E12" s="157">
        <f t="shared" si="1"/>
        <v>67.327774998623596</v>
      </c>
      <c r="F12" s="156">
        <f t="shared" si="0"/>
        <v>3.0331317183836961</v>
      </c>
    </row>
    <row r="13" spans="1:6">
      <c r="A13" s="123" t="s">
        <v>61</v>
      </c>
      <c r="B13" s="146">
        <v>30118241.131330002</v>
      </c>
      <c r="C13" s="147">
        <v>28182517.9819111</v>
      </c>
      <c r="D13" s="34">
        <v>36371488.290157698</v>
      </c>
      <c r="E13" s="157">
        <f t="shared" si="1"/>
        <v>29.056915047486797</v>
      </c>
      <c r="F13" s="156">
        <f t="shared" si="0"/>
        <v>2.3620348573593208</v>
      </c>
    </row>
    <row r="14" spans="1:6">
      <c r="A14" s="123" t="s">
        <v>62</v>
      </c>
      <c r="B14" s="146">
        <v>31826519.753339998</v>
      </c>
      <c r="C14" s="146">
        <v>24020562.08980161</v>
      </c>
      <c r="D14" s="34">
        <v>30103178.519763276</v>
      </c>
      <c r="E14" s="157">
        <f t="shared" si="1"/>
        <v>25.32253994399305</v>
      </c>
      <c r="F14" s="156">
        <f t="shared" si="0"/>
        <v>1.9549586866983535</v>
      </c>
    </row>
    <row r="15" spans="1:6">
      <c r="A15" s="123" t="s">
        <v>63</v>
      </c>
      <c r="B15" s="146">
        <v>34637748.919589996</v>
      </c>
      <c r="C15" s="146">
        <v>13639974.569</v>
      </c>
      <c r="D15" s="34">
        <v>27486074.373</v>
      </c>
      <c r="E15" s="157">
        <f t="shared" si="1"/>
        <v>101.51118489229788</v>
      </c>
      <c r="F15" s="156">
        <f t="shared" si="0"/>
        <v>1.7849988772267327</v>
      </c>
    </row>
    <row r="16" spans="1:6">
      <c r="A16" s="123" t="s">
        <v>64</v>
      </c>
      <c r="B16" s="146">
        <v>22180072.951299995</v>
      </c>
      <c r="C16" s="146">
        <v>18794972.066472344</v>
      </c>
      <c r="D16" s="34">
        <v>27404693.660775844</v>
      </c>
      <c r="E16" s="157">
        <f t="shared" si="1"/>
        <v>45.808642672377601</v>
      </c>
      <c r="F16" s="156">
        <f t="shared" si="0"/>
        <v>1.7797138562384054</v>
      </c>
    </row>
    <row r="17" spans="1:6">
      <c r="A17" s="123" t="s">
        <v>65</v>
      </c>
      <c r="B17" s="146">
        <v>16158676.193979999</v>
      </c>
      <c r="C17" s="147">
        <v>19000938.440634601</v>
      </c>
      <c r="D17" s="34">
        <v>22820855.764380801</v>
      </c>
      <c r="E17" s="157">
        <f t="shared" si="1"/>
        <v>20.103835058888933</v>
      </c>
      <c r="F17" s="156">
        <f t="shared" si="0"/>
        <v>1.4820305498695647</v>
      </c>
    </row>
    <row r="18" spans="1:6">
      <c r="A18" s="123" t="s">
        <v>66</v>
      </c>
      <c r="B18" s="146">
        <v>14846766.105240002</v>
      </c>
      <c r="C18" s="146">
        <v>12747362.142164389</v>
      </c>
      <c r="D18" s="34">
        <v>17119424.217231121</v>
      </c>
      <c r="E18" s="157">
        <f t="shared" si="1"/>
        <v>34.297778836966444</v>
      </c>
      <c r="F18" s="156">
        <f t="shared" si="0"/>
        <v>1.1117685483869404</v>
      </c>
    </row>
    <row r="19" spans="1:6">
      <c r="A19" s="118" t="s">
        <v>67</v>
      </c>
      <c r="B19" s="146">
        <v>17334029.623229999</v>
      </c>
      <c r="C19" s="146">
        <v>12452029.692778099</v>
      </c>
      <c r="D19" s="34">
        <v>17053680.657490369</v>
      </c>
      <c r="E19" s="157">
        <f t="shared" si="1"/>
        <v>36.955027238500122</v>
      </c>
      <c r="F19" s="156">
        <f t="shared" si="0"/>
        <v>1.1074990343512288</v>
      </c>
    </row>
    <row r="20" spans="1:6">
      <c r="A20" s="148" t="s">
        <v>68</v>
      </c>
      <c r="B20" s="149">
        <v>7649191.0132999998</v>
      </c>
      <c r="C20" s="150">
        <v>9821748.4449899998</v>
      </c>
      <c r="D20" s="34">
        <v>16248681.352500001</v>
      </c>
      <c r="E20" s="157">
        <f t="shared" si="1"/>
        <v>65.435731158318674</v>
      </c>
      <c r="F20" s="156">
        <f t="shared" si="0"/>
        <v>1.0552208211703893</v>
      </c>
    </row>
    <row r="21" spans="1:6">
      <c r="A21" s="118" t="s">
        <v>69</v>
      </c>
      <c r="B21" s="146">
        <v>12474211.816030001</v>
      </c>
      <c r="C21" s="147">
        <v>10907686.4098795</v>
      </c>
      <c r="D21" s="34">
        <v>15677822.023476999</v>
      </c>
      <c r="E21" s="157">
        <f t="shared" si="1"/>
        <v>43.731873417968899</v>
      </c>
      <c r="F21" s="156">
        <f t="shared" si="0"/>
        <v>1.0181481112761954</v>
      </c>
    </row>
    <row r="22" spans="1:6">
      <c r="A22" s="118" t="s">
        <v>70</v>
      </c>
      <c r="B22" s="146">
        <v>12776903.88521</v>
      </c>
      <c r="C22" s="147">
        <v>12070224.958539899</v>
      </c>
      <c r="D22" s="34">
        <v>12584462.4113805</v>
      </c>
      <c r="E22" s="157">
        <f t="shared" si="1"/>
        <v>4.2603800227995521</v>
      </c>
      <c r="F22" s="156">
        <f t="shared" si="0"/>
        <v>0.81725934995221494</v>
      </c>
    </row>
    <row r="23" spans="1:6">
      <c r="A23" s="118" t="s">
        <v>71</v>
      </c>
      <c r="B23" s="146">
        <v>5715177.7829499999</v>
      </c>
      <c r="C23" s="147">
        <v>6391451.6775529804</v>
      </c>
      <c r="D23" s="34">
        <v>10467346.2131202</v>
      </c>
      <c r="E23" s="157">
        <f t="shared" si="1"/>
        <v>63.771029512464509</v>
      </c>
      <c r="F23" s="156">
        <f t="shared" si="0"/>
        <v>0.67976972573125372</v>
      </c>
    </row>
    <row r="24" spans="1:6">
      <c r="A24" s="118" t="s">
        <v>72</v>
      </c>
      <c r="B24" s="146">
        <v>7866251.8986999998</v>
      </c>
      <c r="C24" s="147">
        <v>6833907.1635348797</v>
      </c>
      <c r="D24" s="34">
        <v>10414726.5566705</v>
      </c>
      <c r="E24" s="157">
        <f t="shared" si="1"/>
        <v>52.397834905375248</v>
      </c>
      <c r="F24" s="156">
        <f t="shared" si="0"/>
        <v>0.67635250338046804</v>
      </c>
    </row>
    <row r="25" spans="1:6">
      <c r="A25" s="123" t="s">
        <v>73</v>
      </c>
      <c r="B25" s="146">
        <v>16086363.577159999</v>
      </c>
      <c r="C25" s="146">
        <v>9493080.1089175195</v>
      </c>
      <c r="D25" s="34">
        <v>9882213.6120309457</v>
      </c>
      <c r="E25" s="157">
        <f t="shared" si="1"/>
        <v>4.0991279821591888</v>
      </c>
      <c r="F25" s="156">
        <f t="shared" si="0"/>
        <v>0.64177008191892859</v>
      </c>
    </row>
    <row r="26" spans="1:6">
      <c r="A26" s="118" t="s">
        <v>34</v>
      </c>
      <c r="B26" s="146">
        <v>7785982.7274099998</v>
      </c>
      <c r="C26" s="147">
        <v>6420148.7881689202</v>
      </c>
      <c r="D26" s="34">
        <v>7644677.8062144304</v>
      </c>
      <c r="E26" s="157">
        <f t="shared" si="1"/>
        <v>19.073218681505907</v>
      </c>
      <c r="F26" s="156">
        <f t="shared" si="0"/>
        <v>0.49646017527542263</v>
      </c>
    </row>
    <row r="27" spans="1:6">
      <c r="A27" s="123" t="s">
        <v>74</v>
      </c>
      <c r="B27" s="146">
        <v>11861892.71899</v>
      </c>
      <c r="C27" s="147">
        <v>17991184.4457822</v>
      </c>
      <c r="D27" s="34">
        <v>7234879.5667187497</v>
      </c>
      <c r="E27" s="157">
        <f t="shared" si="1"/>
        <v>-59.786529961261813</v>
      </c>
      <c r="F27" s="156">
        <f t="shared" si="0"/>
        <v>0.46984708431661198</v>
      </c>
    </row>
    <row r="28" spans="1:6">
      <c r="A28" s="118" t="s">
        <v>75</v>
      </c>
      <c r="B28" s="146">
        <v>6103879.0253100004</v>
      </c>
      <c r="C28" s="147">
        <v>4270086.5210030498</v>
      </c>
      <c r="D28" s="34">
        <v>5655239.4140467402</v>
      </c>
      <c r="E28" s="157">
        <f t="shared" si="1"/>
        <v>32.438520536542114</v>
      </c>
      <c r="F28" s="156">
        <f t="shared" si="0"/>
        <v>0.36726219494035411</v>
      </c>
    </row>
    <row r="29" spans="1:6">
      <c r="A29" s="123" t="s">
        <v>52</v>
      </c>
      <c r="B29" s="146">
        <v>23406252.400959998</v>
      </c>
      <c r="C29" s="147">
        <v>21429385.969903201</v>
      </c>
      <c r="D29" s="34">
        <v>3816745.6512073898</v>
      </c>
      <c r="E29" s="157">
        <f t="shared" si="1"/>
        <v>-82.189197317329246</v>
      </c>
      <c r="F29" s="156">
        <f t="shared" si="0"/>
        <v>0.24786685103193967</v>
      </c>
    </row>
    <row r="30" spans="1:6">
      <c r="A30" s="123" t="s">
        <v>76</v>
      </c>
      <c r="B30" s="146">
        <v>11678740.530069999</v>
      </c>
      <c r="C30" s="147">
        <v>4414355.9834282799</v>
      </c>
      <c r="D30" s="34">
        <v>3605850.0941787101</v>
      </c>
      <c r="E30" s="157">
        <f t="shared" si="1"/>
        <v>-18.315375839301197</v>
      </c>
      <c r="F30" s="156">
        <f t="shared" si="0"/>
        <v>0.23417088530763491</v>
      </c>
    </row>
    <row r="31" spans="1:6">
      <c r="A31" s="123" t="s">
        <v>77</v>
      </c>
      <c r="B31" s="146">
        <v>4124814.71661</v>
      </c>
      <c r="C31" s="147">
        <v>3141127.3202891499</v>
      </c>
      <c r="D31" s="34">
        <v>3507431.6549081602</v>
      </c>
      <c r="E31" s="157">
        <f t="shared" si="1"/>
        <v>11.661556418072564</v>
      </c>
      <c r="F31" s="156">
        <f t="shared" si="0"/>
        <v>0.22777940134334393</v>
      </c>
    </row>
    <row r="32" spans="1:6">
      <c r="A32" s="151" t="s">
        <v>78</v>
      </c>
      <c r="B32" s="146">
        <v>1312923.3619000001</v>
      </c>
      <c r="C32" s="146">
        <v>454115.87813354499</v>
      </c>
      <c r="D32" s="152">
        <v>560973</v>
      </c>
      <c r="E32" s="157">
        <f t="shared" si="1"/>
        <v>23.530805023961477</v>
      </c>
      <c r="F32" s="156">
        <f t="shared" si="0"/>
        <v>3.6430672549519844E-2</v>
      </c>
    </row>
    <row r="33" spans="1:6">
      <c r="A33" s="123" t="s">
        <v>43</v>
      </c>
      <c r="B33" s="160">
        <f>B34-SUM(B5:B32)</f>
        <v>371944781.71233034</v>
      </c>
      <c r="C33" s="160">
        <f t="shared" ref="C33:D33" si="2">C34-SUM(C5:C32)</f>
        <v>347805911.69890904</v>
      </c>
      <c r="D33" s="160">
        <f t="shared" si="2"/>
        <v>442215411.30843663</v>
      </c>
      <c r="E33" s="157">
        <f t="shared" si="1"/>
        <v>27.144305612394717</v>
      </c>
      <c r="F33" s="156">
        <f t="shared" si="0"/>
        <v>28.718324849375797</v>
      </c>
    </row>
    <row r="34" spans="1:6">
      <c r="A34" s="13" t="s">
        <v>44</v>
      </c>
      <c r="B34" s="153">
        <v>1418559431.02917</v>
      </c>
      <c r="C34" s="154">
        <v>1196799053</v>
      </c>
      <c r="D34" s="108">
        <v>1539837067.8923786</v>
      </c>
      <c r="E34" s="158">
        <f t="shared" si="1"/>
        <v>28.662958416660672</v>
      </c>
      <c r="F34" s="155">
        <f t="shared" si="0"/>
        <v>100</v>
      </c>
    </row>
  </sheetData>
  <sortState ref="A5:D33">
    <sortCondition descending="1" ref="D5"/>
  </sortState>
  <mergeCells count="3">
    <mergeCell ref="A1:D1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sqref="A1:D1"/>
    </sheetView>
  </sheetViews>
  <sheetFormatPr defaultColWidth="9.1328125" defaultRowHeight="16"/>
  <cols>
    <col min="1" max="1" width="19.1328125" style="17" bestFit="1" customWidth="1"/>
    <col min="2" max="4" width="17.04296875" style="17" bestFit="1" customWidth="1"/>
    <col min="5" max="5" width="17.5" style="17" customWidth="1"/>
    <col min="6" max="6" width="13.58984375" style="17" customWidth="1"/>
    <col min="7" max="16384" width="9.1328125" style="17"/>
  </cols>
  <sheetData>
    <row r="1" spans="1:6">
      <c r="A1" s="100" t="s">
        <v>161</v>
      </c>
      <c r="B1" s="100"/>
      <c r="C1" s="100"/>
      <c r="D1" s="100"/>
      <c r="E1" s="101"/>
      <c r="F1" s="101"/>
    </row>
    <row r="2" spans="1:6">
      <c r="A2" s="14" t="s">
        <v>160</v>
      </c>
      <c r="B2" s="15"/>
      <c r="C2" s="15"/>
      <c r="D2" s="16"/>
    </row>
    <row r="3" spans="1:6">
      <c r="A3" s="15"/>
      <c r="B3" s="15"/>
      <c r="C3" s="15"/>
      <c r="D3" s="18" t="s">
        <v>79</v>
      </c>
    </row>
    <row r="4" spans="1:6" ht="37.25" customHeight="1">
      <c r="A4" s="180" t="s">
        <v>80</v>
      </c>
      <c r="B4" s="97" t="s">
        <v>81</v>
      </c>
      <c r="C4" s="97" t="s">
        <v>82</v>
      </c>
      <c r="D4" s="97" t="s">
        <v>83</v>
      </c>
      <c r="E4" s="171" t="s">
        <v>164</v>
      </c>
      <c r="F4" s="176" t="s">
        <v>163</v>
      </c>
    </row>
    <row r="5" spans="1:6">
      <c r="A5" s="181" t="s">
        <v>85</v>
      </c>
      <c r="B5" s="104">
        <v>62731665.244660005</v>
      </c>
      <c r="C5" s="105">
        <v>70108885.518339992</v>
      </c>
      <c r="D5" s="96">
        <v>106372054.62701</v>
      </c>
      <c r="E5" s="173">
        <f>D5/C5*100-100</f>
        <v>51.724070124012769</v>
      </c>
      <c r="F5" s="178">
        <f>D5/D$38*100</f>
        <v>75.37484338458863</v>
      </c>
    </row>
    <row r="6" spans="1:6">
      <c r="A6" s="181" t="s">
        <v>86</v>
      </c>
      <c r="B6" s="104">
        <v>10848862.294200001</v>
      </c>
      <c r="C6" s="105">
        <v>9444365.5906299986</v>
      </c>
      <c r="D6" s="96">
        <v>13793534.381069999</v>
      </c>
      <c r="E6" s="173">
        <f t="shared" ref="E6:E38" si="0">D6/C6*100-100</f>
        <v>46.050406972332013</v>
      </c>
      <c r="F6" s="179">
        <f t="shared" ref="F6:F38" si="1">D6/D$38*100</f>
        <v>9.7740473034831528</v>
      </c>
    </row>
    <row r="7" spans="1:6">
      <c r="A7" s="181" t="s">
        <v>87</v>
      </c>
      <c r="B7" s="104">
        <v>3158872.5551799997</v>
      </c>
      <c r="C7" s="105">
        <v>2736821.3732500002</v>
      </c>
      <c r="D7" s="96">
        <v>3238674.4506600001</v>
      </c>
      <c r="E7" s="173">
        <f t="shared" si="0"/>
        <v>18.337078273181007</v>
      </c>
      <c r="F7" s="179">
        <f t="shared" si="1"/>
        <v>2.2949127037937322</v>
      </c>
    </row>
    <row r="8" spans="1:6">
      <c r="A8" s="181" t="s">
        <v>88</v>
      </c>
      <c r="B8" s="104">
        <v>2629477.8550399998</v>
      </c>
      <c r="C8" s="105">
        <v>2046587.1436300001</v>
      </c>
      <c r="D8" s="96">
        <v>2436417.34308</v>
      </c>
      <c r="E8" s="173">
        <f t="shared" si="0"/>
        <v>19.047818250170593</v>
      </c>
      <c r="F8" s="179">
        <f t="shared" si="1"/>
        <v>1.7264362928599435</v>
      </c>
    </row>
    <row r="9" spans="1:6">
      <c r="A9" s="181" t="s">
        <v>89</v>
      </c>
      <c r="B9" s="104">
        <v>2964858.5030399999</v>
      </c>
      <c r="C9" s="105">
        <v>2123784.5265000002</v>
      </c>
      <c r="D9" s="96">
        <v>1598106.77988</v>
      </c>
      <c r="E9" s="173">
        <f t="shared" si="0"/>
        <v>-24.751934109168687</v>
      </c>
      <c r="F9" s="179">
        <f t="shared" si="1"/>
        <v>1.1324125369927545</v>
      </c>
    </row>
    <row r="10" spans="1:6">
      <c r="A10" s="181" t="s">
        <v>90</v>
      </c>
      <c r="B10" s="104">
        <v>1295224.9545</v>
      </c>
      <c r="C10" s="105">
        <v>1117726.9383800002</v>
      </c>
      <c r="D10" s="96">
        <v>1307686.8980399999</v>
      </c>
      <c r="E10" s="173">
        <f t="shared" si="0"/>
        <v>16.995202776030609</v>
      </c>
      <c r="F10" s="179">
        <f t="shared" si="1"/>
        <v>0.92662208586140671</v>
      </c>
    </row>
    <row r="11" spans="1:6">
      <c r="A11" s="181" t="s">
        <v>91</v>
      </c>
      <c r="B11" s="104">
        <v>734551.06057000009</v>
      </c>
      <c r="C11" s="105">
        <v>563451.83548000001</v>
      </c>
      <c r="D11" s="96">
        <v>1068945.0004</v>
      </c>
      <c r="E11" s="173">
        <f t="shared" si="0"/>
        <v>89.713642425066297</v>
      </c>
      <c r="F11" s="179">
        <f t="shared" si="1"/>
        <v>0.75745046266531635</v>
      </c>
    </row>
    <row r="12" spans="1:6">
      <c r="A12" s="181" t="s">
        <v>92</v>
      </c>
      <c r="B12" s="104">
        <v>2109799.0038900003</v>
      </c>
      <c r="C12" s="105">
        <v>1191180.8940000001</v>
      </c>
      <c r="D12" s="96">
        <v>1016056.70598</v>
      </c>
      <c r="E12" s="173">
        <f t="shared" si="0"/>
        <v>-14.701729091030913</v>
      </c>
      <c r="F12" s="179">
        <f t="shared" si="1"/>
        <v>0.71997401339709588</v>
      </c>
    </row>
    <row r="13" spans="1:6">
      <c r="A13" s="181" t="s">
        <v>93</v>
      </c>
      <c r="B13" s="104">
        <v>1061182.4505099999</v>
      </c>
      <c r="C13" s="105">
        <v>891011.14534000005</v>
      </c>
      <c r="D13" s="96">
        <v>969137.61240999994</v>
      </c>
      <c r="E13" s="173">
        <f t="shared" si="0"/>
        <v>8.7682929084111265</v>
      </c>
      <c r="F13" s="179">
        <f t="shared" si="1"/>
        <v>0.68672731771197171</v>
      </c>
    </row>
    <row r="14" spans="1:6">
      <c r="A14" s="181" t="s">
        <v>94</v>
      </c>
      <c r="B14" s="104">
        <v>895983.19258999999</v>
      </c>
      <c r="C14" s="105">
        <v>686795.23413999996</v>
      </c>
      <c r="D14" s="96">
        <v>907037.75150000001</v>
      </c>
      <c r="E14" s="173">
        <f t="shared" si="0"/>
        <v>32.06814875991185</v>
      </c>
      <c r="F14" s="179">
        <f t="shared" si="1"/>
        <v>0.64272358659378526</v>
      </c>
    </row>
    <row r="15" spans="1:6">
      <c r="A15" s="181" t="s">
        <v>95</v>
      </c>
      <c r="B15" s="104">
        <v>1180986.22682</v>
      </c>
      <c r="C15" s="105">
        <v>702221.12060000002</v>
      </c>
      <c r="D15" s="96">
        <v>800590.38983999996</v>
      </c>
      <c r="E15" s="173">
        <f t="shared" si="0"/>
        <v>14.008303987773843</v>
      </c>
      <c r="F15" s="179">
        <f t="shared" si="1"/>
        <v>0.56729538092492671</v>
      </c>
    </row>
    <row r="16" spans="1:6">
      <c r="A16" s="181" t="s">
        <v>96</v>
      </c>
      <c r="B16" s="104">
        <v>1293475.3100699999</v>
      </c>
      <c r="C16" s="105">
        <v>954773.05440000002</v>
      </c>
      <c r="D16" s="96">
        <v>674080.30844000005</v>
      </c>
      <c r="E16" s="173">
        <f t="shared" si="0"/>
        <v>-29.398896907118242</v>
      </c>
      <c r="F16" s="179">
        <f t="shared" si="1"/>
        <v>0.47765080645907587</v>
      </c>
    </row>
    <row r="17" spans="1:6">
      <c r="A17" s="181" t="s">
        <v>97</v>
      </c>
      <c r="B17" s="104">
        <v>161972.89681999999</v>
      </c>
      <c r="C17" s="105">
        <v>122021.37913</v>
      </c>
      <c r="D17" s="96">
        <v>636332.39939999999</v>
      </c>
      <c r="E17" s="173">
        <f t="shared" si="0"/>
        <v>421.49254822145531</v>
      </c>
      <c r="F17" s="179">
        <f t="shared" si="1"/>
        <v>0.4509027781168346</v>
      </c>
    </row>
    <row r="18" spans="1:6">
      <c r="A18" s="181" t="s">
        <v>98</v>
      </c>
      <c r="B18" s="104">
        <v>422577.43167999998</v>
      </c>
      <c r="C18" s="105">
        <v>334108.79134</v>
      </c>
      <c r="D18" s="96">
        <v>593671.67136000004</v>
      </c>
      <c r="E18" s="173">
        <f t="shared" si="0"/>
        <v>77.68813235323114</v>
      </c>
      <c r="F18" s="179">
        <f t="shared" si="1"/>
        <v>0.42067354445238464</v>
      </c>
    </row>
    <row r="19" spans="1:6">
      <c r="A19" s="181" t="s">
        <v>99</v>
      </c>
      <c r="B19" s="104">
        <v>387423.94656999997</v>
      </c>
      <c r="C19" s="105">
        <v>295448.27201999997</v>
      </c>
      <c r="D19" s="96">
        <v>508723.85515999998</v>
      </c>
      <c r="E19" s="173">
        <f t="shared" si="0"/>
        <v>72.187114746625639</v>
      </c>
      <c r="F19" s="179">
        <f t="shared" si="1"/>
        <v>0.3604798369566567</v>
      </c>
    </row>
    <row r="20" spans="1:6">
      <c r="A20" s="181" t="s">
        <v>100</v>
      </c>
      <c r="B20" s="104">
        <v>453433.85008</v>
      </c>
      <c r="C20" s="105">
        <v>340907.59944999998</v>
      </c>
      <c r="D20" s="96">
        <v>465203.77587000001</v>
      </c>
      <c r="E20" s="173">
        <f t="shared" si="0"/>
        <v>36.460371262046408</v>
      </c>
      <c r="F20" s="179">
        <f t="shared" si="1"/>
        <v>0.32964167018371099</v>
      </c>
    </row>
    <row r="21" spans="1:6">
      <c r="A21" s="181" t="s">
        <v>101</v>
      </c>
      <c r="B21" s="104">
        <v>328859.28711000003</v>
      </c>
      <c r="C21" s="105">
        <v>306164.46942000004</v>
      </c>
      <c r="D21" s="96">
        <v>381991.59982</v>
      </c>
      <c r="E21" s="173">
        <f t="shared" si="0"/>
        <v>24.766796272489543</v>
      </c>
      <c r="F21" s="179">
        <f t="shared" si="1"/>
        <v>0.27067783086094444</v>
      </c>
    </row>
    <row r="22" spans="1:6">
      <c r="A22" s="181" t="s">
        <v>102</v>
      </c>
      <c r="B22" s="104">
        <v>325416.92866999999</v>
      </c>
      <c r="C22" s="105">
        <v>222199.55403999999</v>
      </c>
      <c r="D22" s="96">
        <v>353411.13390000002</v>
      </c>
      <c r="E22" s="173">
        <f t="shared" si="0"/>
        <v>59.051234565655136</v>
      </c>
      <c r="F22" s="179">
        <f t="shared" si="1"/>
        <v>0.25042581871233666</v>
      </c>
    </row>
    <row r="23" spans="1:6">
      <c r="A23" s="181" t="s">
        <v>103</v>
      </c>
      <c r="B23" s="104">
        <v>256143.01708000002</v>
      </c>
      <c r="C23" s="105">
        <v>237898.83713</v>
      </c>
      <c r="D23" s="96">
        <v>337787.17356999998</v>
      </c>
      <c r="E23" s="173">
        <f t="shared" si="0"/>
        <v>41.98773631895304</v>
      </c>
      <c r="F23" s="179">
        <f t="shared" si="1"/>
        <v>0.23935473837032226</v>
      </c>
    </row>
    <row r="24" spans="1:6">
      <c r="A24" s="181" t="s">
        <v>104</v>
      </c>
      <c r="B24" s="104">
        <v>16129.844449999999</v>
      </c>
      <c r="C24" s="105">
        <v>125428.39004000001</v>
      </c>
      <c r="D24" s="96">
        <v>267245.52224000002</v>
      </c>
      <c r="E24" s="173">
        <f t="shared" si="0"/>
        <v>113.06621423967377</v>
      </c>
      <c r="F24" s="179">
        <f t="shared" si="1"/>
        <v>0.1893691858703436</v>
      </c>
    </row>
    <row r="25" spans="1:6">
      <c r="A25" s="181" t="s">
        <v>105</v>
      </c>
      <c r="B25" s="104">
        <v>235042.86575999999</v>
      </c>
      <c r="C25" s="105">
        <v>186017.87359999999</v>
      </c>
      <c r="D25" s="96">
        <v>214878.70245000001</v>
      </c>
      <c r="E25" s="173">
        <f t="shared" si="0"/>
        <v>15.515083734405195</v>
      </c>
      <c r="F25" s="179">
        <f t="shared" si="1"/>
        <v>0.15226225159084</v>
      </c>
    </row>
    <row r="26" spans="1:6">
      <c r="A26" s="181" t="s">
        <v>106</v>
      </c>
      <c r="B26" s="104">
        <v>226015.10177000001</v>
      </c>
      <c r="C26" s="105">
        <v>215175.59091999999</v>
      </c>
      <c r="D26" s="96">
        <v>200150.40781999999</v>
      </c>
      <c r="E26" s="173">
        <f t="shared" si="0"/>
        <v>-6.9827544266329937</v>
      </c>
      <c r="F26" s="179">
        <f t="shared" si="1"/>
        <v>0.14182583664190432</v>
      </c>
    </row>
    <row r="27" spans="1:6">
      <c r="A27" s="181" t="s">
        <v>107</v>
      </c>
      <c r="B27" s="104">
        <v>125774.4323</v>
      </c>
      <c r="C27" s="105">
        <v>140653.06847999999</v>
      </c>
      <c r="D27" s="96">
        <v>185516.46927</v>
      </c>
      <c r="E27" s="173">
        <f t="shared" si="0"/>
        <v>31.896496304578903</v>
      </c>
      <c r="F27" s="179">
        <f t="shared" si="1"/>
        <v>0.1314562820612987</v>
      </c>
    </row>
    <row r="28" spans="1:6">
      <c r="A28" s="181" t="s">
        <v>108</v>
      </c>
      <c r="B28" s="104">
        <v>174514.14046</v>
      </c>
      <c r="C28" s="105">
        <v>152272.82312000002</v>
      </c>
      <c r="D28" s="96">
        <v>172396.42324</v>
      </c>
      <c r="E28" s="173">
        <f t="shared" si="0"/>
        <v>13.215490267847343</v>
      </c>
      <c r="F28" s="179">
        <f t="shared" si="1"/>
        <v>0.12215946610547775</v>
      </c>
    </row>
    <row r="29" spans="1:6">
      <c r="A29" s="181" t="s">
        <v>109</v>
      </c>
      <c r="B29" s="104">
        <v>94110.201799999995</v>
      </c>
      <c r="C29" s="105">
        <v>103645.73371</v>
      </c>
      <c r="D29" s="96">
        <v>159625.02056999999</v>
      </c>
      <c r="E29" s="173">
        <f t="shared" si="0"/>
        <v>54.010218130762269</v>
      </c>
      <c r="F29" s="179">
        <f t="shared" si="1"/>
        <v>0.11310969754146681</v>
      </c>
    </row>
    <row r="30" spans="1:6">
      <c r="A30" s="181" t="s">
        <v>110</v>
      </c>
      <c r="B30" s="104">
        <v>310438.63549000002</v>
      </c>
      <c r="C30" s="105">
        <v>244673.30197999999</v>
      </c>
      <c r="D30" s="96">
        <v>158986.91967</v>
      </c>
      <c r="E30" s="173">
        <f t="shared" si="0"/>
        <v>-35.020732387469124</v>
      </c>
      <c r="F30" s="179">
        <f t="shared" si="1"/>
        <v>0.11265754161038405</v>
      </c>
    </row>
    <row r="31" spans="1:6">
      <c r="A31" s="181" t="s">
        <v>111</v>
      </c>
      <c r="B31" s="104">
        <v>110896.63409000001</v>
      </c>
      <c r="C31" s="105">
        <v>69484.514180000013</v>
      </c>
      <c r="D31" s="96">
        <v>158394.78056000001</v>
      </c>
      <c r="E31" s="173">
        <f t="shared" si="0"/>
        <v>127.95695188956415</v>
      </c>
      <c r="F31" s="179">
        <f t="shared" si="1"/>
        <v>0.11223795403322724</v>
      </c>
    </row>
    <row r="32" spans="1:6">
      <c r="A32" s="181" t="s">
        <v>112</v>
      </c>
      <c r="B32" s="104">
        <v>183714.31508</v>
      </c>
      <c r="C32" s="105">
        <v>151966.34943</v>
      </c>
      <c r="D32" s="96">
        <v>157666.78163000001</v>
      </c>
      <c r="E32" s="173">
        <f t="shared" si="0"/>
        <v>3.7511147838856118</v>
      </c>
      <c r="F32" s="179">
        <f t="shared" si="1"/>
        <v>0.11172209669150991</v>
      </c>
    </row>
    <row r="33" spans="1:6">
      <c r="A33" s="181" t="s">
        <v>113</v>
      </c>
      <c r="B33" s="104">
        <v>53797.898999999998</v>
      </c>
      <c r="C33" s="105">
        <v>45040.968549999998</v>
      </c>
      <c r="D33" s="96">
        <v>155266.02749000001</v>
      </c>
      <c r="E33" s="173">
        <f t="shared" si="0"/>
        <v>244.72177772473771</v>
      </c>
      <c r="F33" s="179">
        <f t="shared" si="1"/>
        <v>0.11002093121208094</v>
      </c>
    </row>
    <row r="34" spans="1:6">
      <c r="A34" s="181" t="s">
        <v>114</v>
      </c>
      <c r="B34" s="104">
        <v>215779.11624</v>
      </c>
      <c r="C34" s="105">
        <v>147343.73656999998</v>
      </c>
      <c r="D34" s="96">
        <v>124009.50431</v>
      </c>
      <c r="E34" s="173">
        <f t="shared" si="0"/>
        <v>-15.836595978353216</v>
      </c>
      <c r="F34" s="179">
        <f t="shared" si="1"/>
        <v>8.7872674814286025E-2</v>
      </c>
    </row>
    <row r="35" spans="1:6">
      <c r="A35" s="181" t="s">
        <v>115</v>
      </c>
      <c r="B35" s="104">
        <v>44802.424299999999</v>
      </c>
      <c r="C35" s="105">
        <v>63301.430110000001</v>
      </c>
      <c r="D35" s="96">
        <v>107948.39277000001</v>
      </c>
      <c r="E35" s="173">
        <f t="shared" si="0"/>
        <v>70.530733006215172</v>
      </c>
      <c r="F35" s="179">
        <f t="shared" si="1"/>
        <v>7.6491830746218986E-2</v>
      </c>
    </row>
    <row r="36" spans="1:6">
      <c r="A36" s="181" t="s">
        <v>116</v>
      </c>
      <c r="B36" s="104">
        <v>196334.57848</v>
      </c>
      <c r="C36" s="105">
        <v>84456.962520000001</v>
      </c>
      <c r="D36" s="96">
        <v>103570.2457</v>
      </c>
      <c r="E36" s="173">
        <f t="shared" si="0"/>
        <v>22.630796336623931</v>
      </c>
      <c r="F36" s="179">
        <f t="shared" si="1"/>
        <v>7.3389491970559467E-2</v>
      </c>
    </row>
    <row r="37" spans="1:6">
      <c r="A37" s="35" t="s">
        <v>43</v>
      </c>
      <c r="B37" s="37">
        <f t="shared" ref="B37:D37" si="2">B38-SUM(B5:B36)</f>
        <v>1880696.3900300115</v>
      </c>
      <c r="C37" s="37">
        <f t="shared" si="2"/>
        <v>1553291.1879700124</v>
      </c>
      <c r="D37" s="37">
        <f t="shared" si="2"/>
        <v>1498981.4080000222</v>
      </c>
      <c r="E37" s="173">
        <f t="shared" si="0"/>
        <v>-3.4964326322463393</v>
      </c>
      <c r="F37" s="179">
        <f t="shared" si="1"/>
        <v>1.0621726661254369</v>
      </c>
    </row>
    <row r="38" spans="1:6">
      <c r="A38" s="182" t="s">
        <v>84</v>
      </c>
      <c r="B38" s="107">
        <v>97108812.588330001</v>
      </c>
      <c r="C38" s="107">
        <v>97709105.208399996</v>
      </c>
      <c r="D38" s="99">
        <v>141124080.46311</v>
      </c>
      <c r="E38" s="174">
        <f t="shared" si="0"/>
        <v>44.432885924102834</v>
      </c>
      <c r="F38" s="175">
        <f t="shared" si="1"/>
        <v>100</v>
      </c>
    </row>
    <row r="41" spans="1:6">
      <c r="A41" s="19" t="s">
        <v>159</v>
      </c>
      <c r="D41" s="102"/>
    </row>
    <row r="42" spans="1:6">
      <c r="D42" s="102" t="s">
        <v>125</v>
      </c>
    </row>
    <row r="43" spans="1:6" ht="32">
      <c r="A43" s="103" t="s">
        <v>80</v>
      </c>
      <c r="B43" s="97" t="s">
        <v>81</v>
      </c>
      <c r="C43" s="97" t="s">
        <v>82</v>
      </c>
      <c r="D43" s="97" t="s">
        <v>83</v>
      </c>
      <c r="E43" s="171" t="s">
        <v>164</v>
      </c>
      <c r="F43" s="184" t="s">
        <v>163</v>
      </c>
    </row>
    <row r="44" spans="1:6">
      <c r="A44" s="95" t="s">
        <v>85</v>
      </c>
      <c r="B44" s="104">
        <v>917947260.38866985</v>
      </c>
      <c r="C44" s="105">
        <v>735308763.90357995</v>
      </c>
      <c r="D44" s="96">
        <v>971603944.50205302</v>
      </c>
      <c r="E44" s="173">
        <f>D44/C44*100-100</f>
        <v>32.135504457207617</v>
      </c>
      <c r="F44" s="183">
        <f>D44/D$68*100</f>
        <v>63.09784098339162</v>
      </c>
    </row>
    <row r="45" spans="1:6">
      <c r="A45" s="95" t="s">
        <v>92</v>
      </c>
      <c r="B45" s="104">
        <v>205527522.73820993</v>
      </c>
      <c r="C45" s="105">
        <v>181920308.31282002</v>
      </c>
      <c r="D45" s="96">
        <v>233923060.06665999</v>
      </c>
      <c r="E45" s="173">
        <f t="shared" ref="E45:E75" si="3">D45/C45*100-100</f>
        <v>28.585457135670055</v>
      </c>
      <c r="F45" s="183">
        <f t="shared" ref="F45:F68" si="4">D45/D$68*100</f>
        <v>15.191416348148934</v>
      </c>
    </row>
    <row r="46" spans="1:6">
      <c r="A46" s="95" t="s">
        <v>117</v>
      </c>
      <c r="B46" s="104">
        <v>10452899.474510001</v>
      </c>
      <c r="C46" s="105">
        <v>16024129.924000001</v>
      </c>
      <c r="D46" s="96">
        <v>41939977.478975601</v>
      </c>
      <c r="E46" s="173">
        <f t="shared" si="3"/>
        <v>161.73013872135652</v>
      </c>
      <c r="F46" s="183">
        <f t="shared" si="4"/>
        <v>2.7236633247425401</v>
      </c>
    </row>
    <row r="47" spans="1:6">
      <c r="A47" s="95" t="s">
        <v>102</v>
      </c>
      <c r="B47" s="104">
        <v>35366448.150109999</v>
      </c>
      <c r="C47" s="105">
        <v>18148850.181529999</v>
      </c>
      <c r="D47" s="96">
        <v>37135516.087161496</v>
      </c>
      <c r="E47" s="173">
        <f t="shared" si="3"/>
        <v>104.6163570458813</v>
      </c>
      <c r="F47" s="183">
        <f t="shared" si="4"/>
        <v>2.4116523014990148</v>
      </c>
    </row>
    <row r="48" spans="1:6">
      <c r="A48" s="95" t="s">
        <v>86</v>
      </c>
      <c r="B48" s="104">
        <v>13429275.080580002</v>
      </c>
      <c r="C48" s="105">
        <v>23547648.79809</v>
      </c>
      <c r="D48" s="96">
        <v>19501415.769673198</v>
      </c>
      <c r="E48" s="173">
        <f t="shared" si="3"/>
        <v>-17.183172142201315</v>
      </c>
      <c r="F48" s="183">
        <f t="shared" si="4"/>
        <v>1.266459690853226</v>
      </c>
    </row>
    <row r="49" spans="1:6">
      <c r="A49" s="95" t="s">
        <v>118</v>
      </c>
      <c r="B49" s="104">
        <v>10144831.60551</v>
      </c>
      <c r="C49" s="105">
        <v>10222639.08869</v>
      </c>
      <c r="D49" s="96">
        <v>17176803.449732602</v>
      </c>
      <c r="E49" s="173">
        <f t="shared" si="3"/>
        <v>68.027094576159556</v>
      </c>
      <c r="F49" s="183">
        <f t="shared" si="4"/>
        <v>1.1154948668200988</v>
      </c>
    </row>
    <row r="50" spans="1:6">
      <c r="A50" s="95" t="s">
        <v>104</v>
      </c>
      <c r="B50" s="104">
        <v>18206545.202990003</v>
      </c>
      <c r="C50" s="105">
        <v>30807172.690749999</v>
      </c>
      <c r="D50" s="96">
        <v>17128608.492995799</v>
      </c>
      <c r="E50" s="173">
        <f t="shared" si="3"/>
        <v>-44.400582731375593</v>
      </c>
      <c r="F50" s="183">
        <f t="shared" si="4"/>
        <v>1.1123649930339865</v>
      </c>
    </row>
    <row r="51" spans="1:6">
      <c r="A51" s="95" t="s">
        <v>91</v>
      </c>
      <c r="B51" s="104">
        <v>8066306.4451200003</v>
      </c>
      <c r="C51" s="105">
        <v>4826379.0328100007</v>
      </c>
      <c r="D51" s="96">
        <v>16428002.5166249</v>
      </c>
      <c r="E51" s="173">
        <f t="shared" si="3"/>
        <v>240.37945227563768</v>
      </c>
      <c r="F51" s="183">
        <f t="shared" si="4"/>
        <v>1.066866284697926</v>
      </c>
    </row>
    <row r="52" spans="1:6">
      <c r="A52" s="95" t="s">
        <v>106</v>
      </c>
      <c r="B52" s="104">
        <v>9363210.5798400007</v>
      </c>
      <c r="C52" s="105">
        <v>9671961.6773700006</v>
      </c>
      <c r="D52" s="96">
        <v>16423031.256876601</v>
      </c>
      <c r="E52" s="173">
        <f t="shared" si="3"/>
        <v>69.800416965075783</v>
      </c>
      <c r="F52" s="183">
        <f t="shared" si="4"/>
        <v>1.0665434414665247</v>
      </c>
    </row>
    <row r="53" spans="1:6">
      <c r="A53" s="95" t="s">
        <v>94</v>
      </c>
      <c r="B53" s="104">
        <v>13554991.476299999</v>
      </c>
      <c r="C53" s="105">
        <v>16743277.48801</v>
      </c>
      <c r="D53" s="96">
        <v>14346483.968363101</v>
      </c>
      <c r="E53" s="173">
        <f t="shared" si="3"/>
        <v>-14.314960266072546</v>
      </c>
      <c r="F53" s="183">
        <f t="shared" si="4"/>
        <v>0.93168844077767043</v>
      </c>
    </row>
    <row r="54" spans="1:6">
      <c r="A54" s="95" t="s">
        <v>119</v>
      </c>
      <c r="B54" s="104">
        <v>10071144.58814</v>
      </c>
      <c r="C54" s="105">
        <v>10063371.055879999</v>
      </c>
      <c r="D54" s="96">
        <v>11192918.165700801</v>
      </c>
      <c r="E54" s="173">
        <f t="shared" si="3"/>
        <v>11.224341262471981</v>
      </c>
      <c r="F54" s="183">
        <f t="shared" si="4"/>
        <v>0.72688977289141932</v>
      </c>
    </row>
    <row r="55" spans="1:6">
      <c r="A55" s="95" t="s">
        <v>96</v>
      </c>
      <c r="B55" s="104">
        <v>4242245.59552</v>
      </c>
      <c r="C55" s="105">
        <v>5292013.2647000002</v>
      </c>
      <c r="D55" s="96">
        <v>10674414.2745681</v>
      </c>
      <c r="E55" s="173">
        <f t="shared" si="3"/>
        <v>101.70800299710177</v>
      </c>
      <c r="F55" s="183">
        <f t="shared" si="4"/>
        <v>0.69321712648329037</v>
      </c>
    </row>
    <row r="56" spans="1:6">
      <c r="A56" s="95" t="s">
        <v>120</v>
      </c>
      <c r="B56" s="104">
        <v>14401892.767280003</v>
      </c>
      <c r="C56" s="105">
        <v>9369778.6502500009</v>
      </c>
      <c r="D56" s="96">
        <v>9656690.9403586909</v>
      </c>
      <c r="E56" s="173">
        <f t="shared" si="3"/>
        <v>3.0621031810717909</v>
      </c>
      <c r="F56" s="183">
        <f t="shared" si="4"/>
        <v>0.62712420305455396</v>
      </c>
    </row>
    <row r="57" spans="1:6">
      <c r="A57" s="95" t="s">
        <v>114</v>
      </c>
      <c r="B57" s="104">
        <v>12545362.550280001</v>
      </c>
      <c r="C57" s="105">
        <v>10433325.84183</v>
      </c>
      <c r="D57" s="96">
        <v>9613913.4826985598</v>
      </c>
      <c r="E57" s="173">
        <f t="shared" si="3"/>
        <v>-7.8537982188402111</v>
      </c>
      <c r="F57" s="183">
        <f t="shared" si="4"/>
        <v>0.62434615214565603</v>
      </c>
    </row>
    <row r="58" spans="1:6">
      <c r="A58" s="95" t="s">
        <v>121</v>
      </c>
      <c r="B58" s="104">
        <v>8821373.4933099989</v>
      </c>
      <c r="C58" s="105">
        <v>7438193.5083500007</v>
      </c>
      <c r="D58" s="96">
        <v>8581416.0758915897</v>
      </c>
      <c r="E58" s="173">
        <f t="shared" si="3"/>
        <v>15.369626593583845</v>
      </c>
      <c r="F58" s="183">
        <f t="shared" si="4"/>
        <v>0.55729377184283746</v>
      </c>
    </row>
    <row r="59" spans="1:6">
      <c r="A59" s="95" t="s">
        <v>122</v>
      </c>
      <c r="B59" s="104">
        <v>10969083.041359998</v>
      </c>
      <c r="C59" s="105">
        <v>7901346.9159599999</v>
      </c>
      <c r="D59" s="96">
        <v>8245287.5565773398</v>
      </c>
      <c r="E59" s="173">
        <f t="shared" si="3"/>
        <v>4.3529368381814919</v>
      </c>
      <c r="F59" s="183">
        <f t="shared" si="4"/>
        <v>0.53546493512218885</v>
      </c>
    </row>
    <row r="60" spans="1:6">
      <c r="A60" s="95" t="s">
        <v>89</v>
      </c>
      <c r="B60" s="104">
        <v>5997505.3596800007</v>
      </c>
      <c r="C60" s="105">
        <v>5084653.9591600001</v>
      </c>
      <c r="D60" s="96">
        <v>7271125.7505014902</v>
      </c>
      <c r="E60" s="173">
        <f t="shared" si="3"/>
        <v>43.001388273484423</v>
      </c>
      <c r="F60" s="183">
        <f t="shared" si="4"/>
        <v>0.47220098165669566</v>
      </c>
    </row>
    <row r="61" spans="1:6">
      <c r="A61" s="95" t="s">
        <v>93</v>
      </c>
      <c r="B61" s="104">
        <v>7671243.4428599998</v>
      </c>
      <c r="C61" s="105">
        <v>7159723.1164499996</v>
      </c>
      <c r="D61" s="96">
        <v>6086445.9596312102</v>
      </c>
      <c r="E61" s="173">
        <f t="shared" si="3"/>
        <v>-14.990484120158982</v>
      </c>
      <c r="F61" s="183">
        <f t="shared" si="4"/>
        <v>0.39526558273869272</v>
      </c>
    </row>
    <row r="62" spans="1:6">
      <c r="A62" s="95" t="s">
        <v>87</v>
      </c>
      <c r="B62" s="104">
        <v>7223842.0028900001</v>
      </c>
      <c r="C62" s="105">
        <v>5450316.4346000003</v>
      </c>
      <c r="D62" s="96">
        <v>5638523.41770152</v>
      </c>
      <c r="E62" s="173">
        <f t="shared" si="3"/>
        <v>3.4531386454322899</v>
      </c>
      <c r="F62" s="183">
        <f t="shared" si="4"/>
        <v>0.36617662577892979</v>
      </c>
    </row>
    <row r="63" spans="1:6">
      <c r="A63" s="95" t="s">
        <v>116</v>
      </c>
      <c r="B63" s="104">
        <v>5377943.4342399994</v>
      </c>
      <c r="C63" s="105">
        <v>4486497.9502799995</v>
      </c>
      <c r="D63" s="96">
        <v>5559785.1165052103</v>
      </c>
      <c r="E63" s="173">
        <f t="shared" si="3"/>
        <v>23.922604626582469</v>
      </c>
      <c r="F63" s="183">
        <f t="shared" si="4"/>
        <v>0.36106320807792064</v>
      </c>
    </row>
    <row r="64" spans="1:6">
      <c r="A64" s="95" t="s">
        <v>123</v>
      </c>
      <c r="B64" s="104">
        <v>2567191.7074600002</v>
      </c>
      <c r="C64" s="105">
        <v>3245116.4567300002</v>
      </c>
      <c r="D64" s="96">
        <v>5153121.29749591</v>
      </c>
      <c r="E64" s="173">
        <f t="shared" si="3"/>
        <v>58.796190096935533</v>
      </c>
      <c r="F64" s="183">
        <f t="shared" si="4"/>
        <v>0.33465367245309546</v>
      </c>
    </row>
    <row r="65" spans="1:6">
      <c r="A65" s="95" t="s">
        <v>90</v>
      </c>
      <c r="B65" s="104">
        <v>19853450.803799998</v>
      </c>
      <c r="C65" s="105">
        <v>11296349.04765</v>
      </c>
      <c r="D65" s="96">
        <v>4701750.6639316902</v>
      </c>
      <c r="E65" s="173">
        <f t="shared" si="3"/>
        <v>-58.378139307674779</v>
      </c>
      <c r="F65" s="183">
        <f t="shared" si="4"/>
        <v>0.30534078974778273</v>
      </c>
    </row>
    <row r="66" spans="1:6">
      <c r="A66" s="95" t="s">
        <v>124</v>
      </c>
      <c r="B66" s="104">
        <v>1886593.9316199999</v>
      </c>
      <c r="C66" s="105">
        <v>6083284.2690600008</v>
      </c>
      <c r="D66" s="96">
        <v>4224782.6949116802</v>
      </c>
      <c r="E66" s="173">
        <f t="shared" si="3"/>
        <v>-30.550957212385853</v>
      </c>
      <c r="F66" s="183">
        <f t="shared" si="4"/>
        <v>0.27436556652674093</v>
      </c>
    </row>
    <row r="67" spans="1:6">
      <c r="A67" s="95" t="s">
        <v>43</v>
      </c>
      <c r="B67" s="106">
        <f t="shared" ref="B67:D67" si="5">B68-SUM(B44:B66)</f>
        <v>64871267.168889761</v>
      </c>
      <c r="C67" s="106">
        <f t="shared" si="5"/>
        <v>56273951.789499044</v>
      </c>
      <c r="D67" s="106">
        <f t="shared" si="5"/>
        <v>57630048.906789064</v>
      </c>
      <c r="E67" s="173">
        <f t="shared" si="3"/>
        <v>2.4098131980542234</v>
      </c>
      <c r="F67" s="183">
        <f t="shared" si="4"/>
        <v>3.7426069360486989</v>
      </c>
    </row>
    <row r="68" spans="1:6">
      <c r="A68" s="98" t="s">
        <v>84</v>
      </c>
      <c r="B68" s="107">
        <v>1418559431.0291696</v>
      </c>
      <c r="C68" s="107">
        <v>1196799053.3580489</v>
      </c>
      <c r="D68" s="108">
        <v>1539837067.8923786</v>
      </c>
      <c r="E68" s="174">
        <f t="shared" si="3"/>
        <v>28.66295837816827</v>
      </c>
      <c r="F68" s="185">
        <f t="shared" si="4"/>
        <v>100</v>
      </c>
    </row>
    <row r="69" spans="1:6">
      <c r="E69" s="172"/>
      <c r="F69" s="177"/>
    </row>
    <row r="70" spans="1:6">
      <c r="E70" s="172"/>
      <c r="F70" s="177"/>
    </row>
    <row r="71" spans="1:6">
      <c r="E71" s="172"/>
      <c r="F71" s="177"/>
    </row>
    <row r="72" spans="1:6">
      <c r="E72" s="172"/>
      <c r="F72" s="177"/>
    </row>
    <row r="73" spans="1:6">
      <c r="E73" s="172"/>
      <c r="F73" s="177"/>
    </row>
    <row r="74" spans="1:6">
      <c r="E74" s="172"/>
      <c r="F74" s="177"/>
    </row>
    <row r="75" spans="1:6">
      <c r="E75" s="172"/>
      <c r="F75" s="177"/>
    </row>
    <row r="76" spans="1:6">
      <c r="E76" s="15"/>
      <c r="F76" s="15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"/>
    </sheetView>
  </sheetViews>
  <sheetFormatPr defaultColWidth="9.26953125" defaultRowHeight="16"/>
  <cols>
    <col min="1" max="1" width="35.26953125" style="17" bestFit="1" customWidth="1"/>
    <col min="2" max="2" width="5.1328125" style="17" bestFit="1" customWidth="1"/>
    <col min="3" max="8" width="12.7265625" style="17" bestFit="1" customWidth="1"/>
    <col min="9" max="16384" width="9.26953125" style="17"/>
  </cols>
  <sheetData>
    <row r="1" spans="1:8">
      <c r="A1" s="19" t="s">
        <v>165</v>
      </c>
    </row>
    <row r="2" spans="1:8">
      <c r="H2" s="17" t="s">
        <v>125</v>
      </c>
    </row>
    <row r="3" spans="1:8">
      <c r="A3" s="20" t="s">
        <v>126</v>
      </c>
      <c r="B3" s="21"/>
      <c r="C3" s="59" t="s">
        <v>127</v>
      </c>
      <c r="D3" s="60"/>
      <c r="E3" s="59" t="s">
        <v>128</v>
      </c>
      <c r="F3" s="60"/>
      <c r="G3" s="59" t="s">
        <v>129</v>
      </c>
      <c r="H3" s="60"/>
    </row>
    <row r="4" spans="1:8">
      <c r="A4" s="22"/>
      <c r="B4" s="23" t="s">
        <v>5</v>
      </c>
      <c r="C4" s="26" t="s">
        <v>6</v>
      </c>
      <c r="D4" s="27" t="s">
        <v>7</v>
      </c>
      <c r="E4" s="26" t="s">
        <v>6</v>
      </c>
      <c r="F4" s="27" t="s">
        <v>7</v>
      </c>
      <c r="G4" s="28" t="s">
        <v>6</v>
      </c>
      <c r="H4" s="27" t="s">
        <v>7</v>
      </c>
    </row>
    <row r="5" spans="1:8">
      <c r="A5" s="29" t="s">
        <v>130</v>
      </c>
      <c r="B5" s="30"/>
      <c r="C5" s="31"/>
      <c r="D5" s="32"/>
      <c r="E5" s="31"/>
      <c r="F5" s="32"/>
      <c r="G5" s="33"/>
      <c r="H5" s="34"/>
    </row>
    <row r="6" spans="1:8">
      <c r="A6" s="35" t="s">
        <v>131</v>
      </c>
      <c r="B6" s="36" t="s">
        <v>14</v>
      </c>
      <c r="C6" s="38">
        <v>5240329</v>
      </c>
      <c r="D6" s="39">
        <v>4284198.5209999997</v>
      </c>
      <c r="E6" s="38">
        <v>5012694</v>
      </c>
      <c r="F6" s="39">
        <v>4019214.3280000002</v>
      </c>
      <c r="G6" s="33">
        <v>8857341.5</v>
      </c>
      <c r="H6" s="34">
        <v>7022493.4665999999</v>
      </c>
    </row>
    <row r="7" spans="1:8">
      <c r="A7" s="35" t="s">
        <v>132</v>
      </c>
      <c r="B7" s="36" t="s">
        <v>14</v>
      </c>
      <c r="C7" s="38">
        <v>14919195.16</v>
      </c>
      <c r="D7" s="39">
        <v>512295.55564999999</v>
      </c>
      <c r="E7" s="38">
        <v>8846931.2992968746</v>
      </c>
      <c r="F7" s="39">
        <v>435777.57886000001</v>
      </c>
      <c r="G7" s="33">
        <v>6065622.3798828116</v>
      </c>
      <c r="H7" s="34">
        <v>448363.90223000001</v>
      </c>
    </row>
    <row r="8" spans="1:8">
      <c r="A8" s="35" t="s">
        <v>133</v>
      </c>
      <c r="B8" s="36" t="s">
        <v>14</v>
      </c>
      <c r="C8" s="38">
        <v>15043795.58</v>
      </c>
      <c r="D8" s="39">
        <v>3203908.3470099997</v>
      </c>
      <c r="E8" s="38">
        <v>11185197.598605577</v>
      </c>
      <c r="F8" s="39">
        <v>2782840.7721299999</v>
      </c>
      <c r="G8" s="33">
        <v>11920735.719331186</v>
      </c>
      <c r="H8" s="34">
        <v>3797139.8539999998</v>
      </c>
    </row>
    <row r="9" spans="1:8">
      <c r="A9" s="35" t="s">
        <v>134</v>
      </c>
      <c r="B9" s="36"/>
      <c r="C9" s="40"/>
      <c r="D9" s="39">
        <v>1439851.5911899998</v>
      </c>
      <c r="E9" s="40"/>
      <c r="F9" s="39">
        <v>1516368.94047</v>
      </c>
      <c r="G9" s="33"/>
      <c r="H9" s="34">
        <v>1695037.9850699999</v>
      </c>
    </row>
    <row r="10" spans="1:8">
      <c r="A10" s="35"/>
      <c r="B10" s="30"/>
      <c r="C10" s="40"/>
      <c r="D10" s="41"/>
      <c r="E10" s="40"/>
      <c r="F10" s="41"/>
      <c r="G10" s="33"/>
      <c r="H10" s="34"/>
    </row>
    <row r="11" spans="1:8">
      <c r="A11" s="29" t="s">
        <v>135</v>
      </c>
      <c r="B11" s="30"/>
      <c r="C11" s="40"/>
      <c r="D11" s="41"/>
      <c r="E11" s="40"/>
      <c r="F11" s="41"/>
      <c r="G11" s="33"/>
      <c r="H11" s="34"/>
    </row>
    <row r="12" spans="1:8" ht="32">
      <c r="A12" s="42" t="s">
        <v>136</v>
      </c>
      <c r="B12" s="43"/>
      <c r="C12" s="33"/>
      <c r="D12" s="34">
        <v>16207202.940020001</v>
      </c>
      <c r="E12" s="33"/>
      <c r="F12" s="34">
        <v>12009245.01014</v>
      </c>
      <c r="G12" s="33"/>
      <c r="H12" s="34">
        <v>13677000.895379998</v>
      </c>
    </row>
    <row r="13" spans="1:8">
      <c r="A13" s="35" t="s">
        <v>137</v>
      </c>
      <c r="B13" s="30" t="s">
        <v>138</v>
      </c>
      <c r="C13" s="46">
        <v>10247957.210000001</v>
      </c>
      <c r="D13" s="47">
        <v>494567.21351999999</v>
      </c>
      <c r="E13" s="46">
        <v>3552457.8099609399</v>
      </c>
      <c r="F13" s="47">
        <v>164936.36434</v>
      </c>
      <c r="G13" s="33">
        <v>1458634</v>
      </c>
      <c r="H13" s="34">
        <v>147377.42274000001</v>
      </c>
    </row>
    <row r="14" spans="1:8">
      <c r="A14" s="35" t="s">
        <v>139</v>
      </c>
      <c r="B14" s="30"/>
      <c r="C14" s="46"/>
      <c r="D14" s="47">
        <v>905326.90599999996</v>
      </c>
      <c r="E14" s="46"/>
      <c r="F14" s="47">
        <v>753940.59886999999</v>
      </c>
      <c r="G14" s="33"/>
      <c r="H14" s="34">
        <v>716366.31633000006</v>
      </c>
    </row>
    <row r="15" spans="1:8">
      <c r="A15" s="35" t="s">
        <v>140</v>
      </c>
      <c r="B15" s="30"/>
      <c r="C15" s="46"/>
      <c r="D15" s="47">
        <v>2514199.5841199998</v>
      </c>
      <c r="E15" s="46"/>
      <c r="F15" s="47">
        <v>2267949.3058799999</v>
      </c>
      <c r="G15" s="33"/>
      <c r="H15" s="34">
        <v>2700083.4269900001</v>
      </c>
    </row>
    <row r="16" spans="1:8">
      <c r="A16" s="22" t="s">
        <v>141</v>
      </c>
      <c r="B16" s="48" t="s">
        <v>142</v>
      </c>
      <c r="C16" s="46">
        <v>410878.13999999996</v>
      </c>
      <c r="D16" s="47">
        <v>7457183.5881899996</v>
      </c>
      <c r="E16" s="46">
        <v>309246.02805207676</v>
      </c>
      <c r="F16" s="47">
        <v>6165301.2748199999</v>
      </c>
      <c r="G16" s="33">
        <v>440681.22756263608</v>
      </c>
      <c r="H16" s="34">
        <v>7244335.4900899995</v>
      </c>
    </row>
    <row r="17" spans="1:8">
      <c r="A17" s="49"/>
      <c r="B17" s="21"/>
      <c r="C17" s="31"/>
      <c r="D17" s="32"/>
      <c r="E17" s="31"/>
      <c r="F17" s="32"/>
      <c r="G17" s="50"/>
      <c r="H17" s="51"/>
    </row>
    <row r="18" spans="1:8">
      <c r="A18" s="29" t="s">
        <v>44</v>
      </c>
      <c r="B18" s="52"/>
      <c r="C18" s="40"/>
      <c r="D18" s="53">
        <f>SUM(D6:D16)</f>
        <v>37018734.246699996</v>
      </c>
      <c r="E18" s="40"/>
      <c r="F18" s="53">
        <f>SUM(F6:F16)</f>
        <v>30115574.173510004</v>
      </c>
      <c r="G18" s="33"/>
      <c r="H18" s="54">
        <f>SUM(H6:H16)</f>
        <v>37448198.759429999</v>
      </c>
    </row>
    <row r="19" spans="1:8">
      <c r="A19" s="22"/>
      <c r="B19" s="48"/>
      <c r="C19" s="55"/>
      <c r="D19" s="56"/>
      <c r="E19" s="55"/>
      <c r="F19" s="56"/>
      <c r="G19" s="57"/>
      <c r="H19" s="58"/>
    </row>
  </sheetData>
  <mergeCells count="3">
    <mergeCell ref="G3:H3"/>
    <mergeCell ref="C3:D3"/>
    <mergeCell ref="E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Composition</vt:lpstr>
      <vt:lpstr>Export Products</vt:lpstr>
      <vt:lpstr>Import Products</vt:lpstr>
      <vt:lpstr>Trading Partners</vt:lpstr>
      <vt:lpstr>NTIS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2021-08-10T10:08:01Z</dcterms:created>
  <dcterms:modified xsi:type="dcterms:W3CDTF">2021-08-10T11:20:52Z</dcterms:modified>
</cp:coreProperties>
</file>